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0"/>
  </bookViews>
  <sheets>
    <sheet name="2012г.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<sst xmlns="http://schemas.openxmlformats.org/spreadsheetml/2006/main" count="45" uniqueCount="28">
  <si>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</si>
  <si>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</si>
  <si>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</si>
  <si>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</si>
  <si>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</si>
  <si>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</si>
  <si>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</si>
  <si>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</si>
  <si>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</si>
  <si>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</si>
  <si>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</si>
  <si>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</si>
  <si>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</si>
  <si>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</si>
  <si>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</si>
  <si>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</si>
  <si>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</si>
  <si>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</si>
  <si>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</si>
  <si>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</si>
  <si>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</si>
  <si>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t>к Соглашению №1</t>
  </si>
  <si>
    <t>от   "18" февраля 2015г.</t>
  </si>
  <si>
    <t>ООО "Базис"</t>
  </si>
  <si>
    <t>исп. Шалаев Сергей Александрович (81371)62005</t>
  </si>
  <si>
    <t>х</t>
  </si>
  <si>
    <t>Отчет администрации муниципального образования Большеколпанское сельское поселение Гатчинского муниципального района Ленинградской области по использованию средств  этапа 2015-2016 г.  региональной адресной программы «Переселение граждан из аварийного жилищного фонда на территории Ленинградской области в 2013-2017 годах»
по состоянию на 01 июля 2016 года</t>
  </si>
  <si>
    <t>Глава администрации ______________Бычинина М.В.          
Главный бухгалтер_________________Никулина Ю.Н.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</si>
</sst>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"/>
    <numFmt numFmtId="181" formatCode="#,##0.000"/>
    <numFmt numFmtId="182" formatCode="#,##0.0"/>
    <numFmt numFmtId="183" formatCode="[$-FC19]d\ mmmm\ yyyy\ &quot;г.&quot;"/>
    <numFmt numFmtId="184" formatCode="[$-419]mmmm\ yyyy;@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#,##0.0000"/>
    <numFmt numFmtId="189" formatCode="#,##0.00000"/>
    <numFmt numFmtId="190" formatCode="_(* #,##0.0000_);_(* \(#,##0.0000\);_(* &quot;-&quot;??_);_(@_)"/>
    <numFmt numFmtId="191" formatCode="_-* #,##0.000_р_._-;\-* #,##0.000_р_._-;_-* &quot;-&quot;???_р_._-;_-@_-"/>
    <numFmt numFmtId="192" formatCode="dd\.mm\.yyyy"/>
    <numFmt numFmtId="193" formatCode="###\ ###\ ###\ ##0.00"/>
    <numFmt numFmtId="194" formatCode="#,##0.000000"/>
    <numFmt numFmtId="195" formatCode="0.000"/>
    <numFmt numFmtId="196" formatCode="0.00000"/>
    <numFmt numFmtId="197" formatCode="####\ ###\ ###\ ##0.00"/>
    <numFmt numFmtId="198" formatCode="#####\ ###\ ###\ ##0.00"/>
    <numFmt numFmtId="199" formatCode="######\ ###\ ###\ ##0.00"/>
    <numFmt numFmtId="200" formatCode="0.0"/>
    <numFmt numFmtId="201" formatCode="0.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  <numFmt numFmtId="209" formatCode="#,##0.00000000000000"/>
    <numFmt numFmtId="210" formatCode="#,##0.000000000000000"/>
    <numFmt numFmtId="211" formatCode="#,##0.0000000000000000"/>
    <numFmt numFmtId="212" formatCode="#,##0.00000000000000000"/>
    <numFmt numFmtId="213" formatCode="#,##0.000000000000000000"/>
  </numFmts>
  <fonts count="3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0" fontId="3" fillId="0" borderId="10" xfId="58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Fill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145" zoomScaleNormal="145" zoomScalePageLayoutView="0" workbookViewId="0" topLeftCell="A4">
      <selection activeCell="P16" sqref="P16"/>
    </sheetView>
  </sheetViews>
  <sheetFormatPr defaultColWidth="9.140625" defaultRowHeight="12.75"/>
  <cols>
    <col min="1" max="1" width="8.57421875" style="3" customWidth="1"/>
    <col min="2" max="2" width="7.28125" style="3" customWidth="1"/>
    <col min="3" max="4" width="7.421875" style="3" customWidth="1"/>
    <col min="5" max="6" width="6.8515625" style="3" customWidth="1"/>
    <col min="7" max="7" width="6.7109375" style="3" customWidth="1"/>
    <col min="8" max="8" width="9.7109375" style="4" customWidth="1"/>
    <col min="9" max="9" width="9.57421875" style="4" customWidth="1"/>
    <col min="10" max="10" width="10.140625" style="4" customWidth="1"/>
    <col min="11" max="11" width="9.28125" style="4" customWidth="1"/>
    <col min="12" max="12" width="9.140625" style="4" customWidth="1"/>
    <col min="13" max="13" width="10.140625" style="4" customWidth="1"/>
    <col min="14" max="14" width="9.421875" style="2" customWidth="1"/>
    <col min="15" max="15" width="8.28125" style="3" customWidth="1"/>
    <col min="16" max="16" width="7.7109375" style="3" customWidth="1"/>
    <col min="17" max="17" width="9.28125" style="3" customWidth="1"/>
    <col min="18" max="18" width="9.140625" style="1" customWidth="1"/>
    <col min="19" max="19" width="8.00390625" style="1" customWidth="1"/>
    <col min="20" max="16384" width="9.140625" style="1" customWidth="1"/>
  </cols>
  <sheetData>
    <row r="1" spans="18:21" ht="9">
      <c r="R1" s="28" t="s">
        <v>16</v>
      </c>
      <c r="S1" s="28"/>
      <c r="T1" s="28"/>
      <c r="U1" s="28"/>
    </row>
    <row r="2" spans="18:21" ht="9">
      <c r="R2" s="28" t="s">
        <v>21</v>
      </c>
      <c r="S2" s="28"/>
      <c r="T2" s="28"/>
      <c r="U2" s="28"/>
    </row>
    <row r="3" spans="18:21" ht="9">
      <c r="R3" s="28" t="s">
        <v>22</v>
      </c>
      <c r="S3" s="28"/>
      <c r="T3" s="28"/>
      <c r="U3" s="28"/>
    </row>
    <row r="4" spans="1:17" ht="66" customHeight="1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6:17" ht="12" customHeight="1">
      <c r="P6" s="30" t="s">
        <v>20</v>
      </c>
      <c r="Q6" s="30"/>
    </row>
    <row r="7" spans="1:19" ht="10.5" customHeight="1">
      <c r="A7" s="26" t="s">
        <v>17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2" t="s">
        <v>18</v>
      </c>
      <c r="O7" s="23"/>
      <c r="P7" s="23"/>
      <c r="Q7" s="23"/>
      <c r="R7" s="23"/>
      <c r="S7" s="24"/>
    </row>
    <row r="8" spans="1:19" ht="10.5" customHeight="1">
      <c r="A8" s="20" t="s">
        <v>7</v>
      </c>
      <c r="B8" s="20" t="s">
        <v>13</v>
      </c>
      <c r="C8" s="20" t="s">
        <v>8</v>
      </c>
      <c r="D8" s="18" t="s">
        <v>19</v>
      </c>
      <c r="E8" s="20" t="s">
        <v>10</v>
      </c>
      <c r="F8" s="20" t="s">
        <v>11</v>
      </c>
      <c r="G8" s="20" t="s">
        <v>9</v>
      </c>
      <c r="H8" s="29" t="s">
        <v>2</v>
      </c>
      <c r="I8" s="29"/>
      <c r="J8" s="29"/>
      <c r="K8" s="29"/>
      <c r="L8" s="26"/>
      <c r="M8" s="26"/>
      <c r="N8" s="25" t="s">
        <v>3</v>
      </c>
      <c r="O8" s="22" t="s">
        <v>4</v>
      </c>
      <c r="P8" s="23"/>
      <c r="Q8" s="23"/>
      <c r="R8" s="23"/>
      <c r="S8" s="24"/>
    </row>
    <row r="9" spans="1:19" ht="38.25">
      <c r="A9" s="20"/>
      <c r="B9" s="20"/>
      <c r="C9" s="20"/>
      <c r="D9" s="19"/>
      <c r="E9" s="20"/>
      <c r="F9" s="20"/>
      <c r="G9" s="20"/>
      <c r="H9" s="7" t="s">
        <v>3</v>
      </c>
      <c r="I9" s="6" t="s">
        <v>5</v>
      </c>
      <c r="J9" s="6" t="s">
        <v>6</v>
      </c>
      <c r="K9" s="6" t="s">
        <v>14</v>
      </c>
      <c r="L9" s="7" t="s">
        <v>12</v>
      </c>
      <c r="M9" s="7" t="s">
        <v>15</v>
      </c>
      <c r="N9" s="25"/>
      <c r="O9" s="6" t="s">
        <v>0</v>
      </c>
      <c r="P9" s="6" t="s">
        <v>1</v>
      </c>
      <c r="Q9" s="6" t="s">
        <v>14</v>
      </c>
      <c r="R9" s="7" t="s">
        <v>12</v>
      </c>
      <c r="S9" s="7" t="s">
        <v>15</v>
      </c>
    </row>
    <row r="10" spans="1:19" ht="9">
      <c r="A10" s="5" t="s">
        <v>23</v>
      </c>
      <c r="B10" s="8">
        <v>42149</v>
      </c>
      <c r="C10" s="8">
        <v>42160</v>
      </c>
      <c r="D10" s="8">
        <v>42719</v>
      </c>
      <c r="E10" s="6">
        <v>49</v>
      </c>
      <c r="F10" s="6">
        <v>59.38</v>
      </c>
      <c r="G10" s="6">
        <v>36430</v>
      </c>
      <c r="H10" s="13">
        <f>SUM(I10:L10)</f>
        <v>2163213.4</v>
      </c>
      <c r="I10" s="6">
        <v>792671.04</v>
      </c>
      <c r="J10" s="6">
        <v>396959.58</v>
      </c>
      <c r="K10" s="6">
        <v>595439.38</v>
      </c>
      <c r="L10" s="6">
        <v>378143.4</v>
      </c>
      <c r="M10" s="5" t="s">
        <v>25</v>
      </c>
      <c r="N10" s="6">
        <f aca="true" t="shared" si="0" ref="N10:N15">O10+P10+Q10+R10</f>
        <v>1622410.05</v>
      </c>
      <c r="O10" s="6">
        <f>158534.21+118900.66+79267.1+79267.1+79267.1+79267.1</f>
        <v>594503.2699999999</v>
      </c>
      <c r="P10" s="6">
        <f>79391.91+59543.94+39695.96+39695.96+39695.96+39695.96</f>
        <v>297719.69</v>
      </c>
      <c r="Q10" s="6">
        <f>140013.7+89315.9+59543.94+38618.12+59543.94+59543.94</f>
        <v>446579.54000000004</v>
      </c>
      <c r="R10" s="10">
        <f>54702.86+56721.51+37814.34+58740.16+37814.34+37814.34</f>
        <v>283607.55</v>
      </c>
      <c r="S10" s="5" t="s">
        <v>25</v>
      </c>
    </row>
    <row r="11" spans="1:19" ht="9">
      <c r="A11" s="5" t="s">
        <v>23</v>
      </c>
      <c r="B11" s="8">
        <v>42149</v>
      </c>
      <c r="C11" s="8">
        <v>42160</v>
      </c>
      <c r="D11" s="8">
        <v>42719</v>
      </c>
      <c r="E11" s="6">
        <v>183.14</v>
      </c>
      <c r="F11" s="6">
        <v>209.6</v>
      </c>
      <c r="G11" s="6">
        <v>36430</v>
      </c>
      <c r="H11" s="13">
        <f>SUM(I11:L11)</f>
        <v>7635728</v>
      </c>
      <c r="I11" s="6">
        <v>2962648.46</v>
      </c>
      <c r="J11" s="6">
        <v>1483656.7</v>
      </c>
      <c r="K11" s="6">
        <v>2225485.04</v>
      </c>
      <c r="L11" s="6">
        <v>963937.8</v>
      </c>
      <c r="M11" s="5" t="s">
        <v>25</v>
      </c>
      <c r="N11" s="6">
        <f t="shared" si="0"/>
        <v>5726796</v>
      </c>
      <c r="O11" s="6">
        <f>592529.69+444397.27+296264.85+296264.84+296264.85+296264.85</f>
        <v>2221986.35</v>
      </c>
      <c r="P11" s="6">
        <f>296731.34+222548.51+148365.67+148365.67+148365.67+148365.67</f>
        <v>1112742.53</v>
      </c>
      <c r="Q11" s="6">
        <f>454173.81+333822.76+222548.5+213471.7+222548.5+222548.5</f>
        <v>1669113.77</v>
      </c>
      <c r="R11" s="10">
        <f>183710.76+144590.66+96393.78+105470.59+96393.78+96393.78</f>
        <v>722953.3500000001</v>
      </c>
      <c r="S11" s="5" t="s">
        <v>25</v>
      </c>
    </row>
    <row r="12" spans="1:19" ht="9">
      <c r="A12" s="5" t="s">
        <v>23</v>
      </c>
      <c r="B12" s="8">
        <v>42149</v>
      </c>
      <c r="C12" s="8">
        <v>42160</v>
      </c>
      <c r="D12" s="8">
        <v>42719</v>
      </c>
      <c r="E12" s="6">
        <v>356.1</v>
      </c>
      <c r="F12" s="6">
        <v>420.49</v>
      </c>
      <c r="G12" s="6">
        <v>36430</v>
      </c>
      <c r="H12" s="13">
        <f>SUM(I12:L12)</f>
        <v>15318450.7</v>
      </c>
      <c r="I12" s="14">
        <v>5760615.47</v>
      </c>
      <c r="J12" s="14">
        <v>2884843.01</v>
      </c>
      <c r="K12" s="14">
        <v>4327264.52</v>
      </c>
      <c r="L12" s="14">
        <v>2345727.7</v>
      </c>
      <c r="M12" s="5" t="s">
        <v>25</v>
      </c>
      <c r="N12" s="6">
        <f t="shared" si="0"/>
        <v>11488838.03</v>
      </c>
      <c r="O12" s="6">
        <f>1152123.1+864092.32+576061.55+576061.54+576061.55+576061.55</f>
        <v>4320461.609999999</v>
      </c>
      <c r="P12" s="6">
        <f>576968.6+432726.45+288484.3+288484.31+288484.3+288484.3</f>
        <v>2163632.2600000002</v>
      </c>
      <c r="Q12" s="6">
        <f>950234.09+649089.68+432726.45+347945.27+432726.45+432726.45</f>
        <v>3245448.3900000006</v>
      </c>
      <c r="R12" s="10">
        <f>384364.35+351859.16+234572.77+319353.95+234572.77+234572.77</f>
        <v>1759295.77</v>
      </c>
      <c r="S12" s="5" t="s">
        <v>25</v>
      </c>
    </row>
    <row r="13" spans="1:19" ht="9">
      <c r="A13" s="5" t="s">
        <v>23</v>
      </c>
      <c r="B13" s="8">
        <v>42149</v>
      </c>
      <c r="C13" s="8">
        <v>42160</v>
      </c>
      <c r="D13" s="8">
        <v>42719</v>
      </c>
      <c r="E13" s="6">
        <v>512</v>
      </c>
      <c r="F13" s="6">
        <v>531.31</v>
      </c>
      <c r="G13" s="6">
        <v>36430</v>
      </c>
      <c r="H13" s="13">
        <f>SUM(I13:L13)</f>
        <v>19355623.3</v>
      </c>
      <c r="I13" s="14">
        <v>8282603.54</v>
      </c>
      <c r="J13" s="14">
        <v>4147822.58</v>
      </c>
      <c r="K13" s="14">
        <v>6221733.88</v>
      </c>
      <c r="L13" s="14">
        <v>703463.3</v>
      </c>
      <c r="M13" s="5" t="s">
        <v>25</v>
      </c>
      <c r="N13" s="6">
        <f t="shared" si="0"/>
        <v>14516717.479999999</v>
      </c>
      <c r="O13" s="6">
        <f>1656520.7+1242390.53+828260.35+828260.37+828260.35+828260.35</f>
        <v>6211952.649999999</v>
      </c>
      <c r="P13" s="6">
        <f>829564.52+622173.39+414782.26+414782.25+414782.25+414782.26</f>
        <v>3110866.9299999997</v>
      </c>
      <c r="Q13" s="6">
        <f>986148.08+1004776.98+71707.44+550465.95+665249.75+27269.96+142053.78+550465.95+550465.95+117696.59</f>
        <v>4666300.43</v>
      </c>
      <c r="R13" s="10">
        <f>398891.36+34002.6+70346.33+24357.18</f>
        <v>527597.47</v>
      </c>
      <c r="S13" s="5" t="s">
        <v>25</v>
      </c>
    </row>
    <row r="14" spans="1:19" ht="9">
      <c r="A14" s="5" t="s">
        <v>23</v>
      </c>
      <c r="B14" s="8">
        <v>42149</v>
      </c>
      <c r="C14" s="8">
        <v>42160</v>
      </c>
      <c r="D14" s="8">
        <v>42719</v>
      </c>
      <c r="E14" s="6">
        <v>365.1</v>
      </c>
      <c r="F14" s="6">
        <v>395.98</v>
      </c>
      <c r="G14" s="6">
        <v>36430</v>
      </c>
      <c r="H14" s="15">
        <f>SUM(I14:L14)</f>
        <v>14425551.4</v>
      </c>
      <c r="I14" s="6">
        <v>5906208.1</v>
      </c>
      <c r="J14" s="6">
        <v>2957753.96</v>
      </c>
      <c r="K14" s="6">
        <v>4436630.94</v>
      </c>
      <c r="L14" s="6">
        <v>1124958.4</v>
      </c>
      <c r="M14" s="5" t="s">
        <v>25</v>
      </c>
      <c r="N14" s="6">
        <f t="shared" si="0"/>
        <v>10819163.55</v>
      </c>
      <c r="O14" s="6">
        <f>1181241.62+885931.22+590620.81+590620.81+590620.81+590620.81</f>
        <v>4429656.08</v>
      </c>
      <c r="P14" s="6">
        <f>591550.79+443663.09+295775.39+295775.41+295775.4+295775.4</f>
        <v>2218315.48</v>
      </c>
      <c r="Q14" s="6">
        <f>1706295.61+47677.94+395985.16+395985.16+23457.86+395985.16+395985.16+47677.93</f>
        <v>3409049.9800000004</v>
      </c>
      <c r="R14" s="17">
        <f>240260.66+112495.84+136715.9+160173.77+112495.84</f>
        <v>762142.01</v>
      </c>
      <c r="S14" s="5" t="s">
        <v>25</v>
      </c>
    </row>
    <row r="15" spans="8:18" ht="12.75" customHeight="1">
      <c r="H15" s="4">
        <f>SUM(H10:H14)</f>
        <v>58898566.800000004</v>
      </c>
      <c r="I15" s="4">
        <f>SUM(I10:I14)</f>
        <v>23704746.61</v>
      </c>
      <c r="J15" s="4">
        <f>SUM(J10:J14)</f>
        <v>11871035.830000002</v>
      </c>
      <c r="K15" s="4">
        <f>SUM(K10:K14)</f>
        <v>17806553.76</v>
      </c>
      <c r="L15" s="4">
        <f>SUM(L10:L14)</f>
        <v>5516230.6</v>
      </c>
      <c r="N15" s="2">
        <f t="shared" si="0"/>
        <v>44173925.11</v>
      </c>
      <c r="O15" s="3">
        <f>SUM(O10:O14)</f>
        <v>17778559.96</v>
      </c>
      <c r="P15" s="3">
        <f>SUM(P10:P14)</f>
        <v>8903276.89</v>
      </c>
      <c r="Q15" s="3">
        <f>SUM(Q10:Q14)</f>
        <v>13436492.110000001</v>
      </c>
      <c r="R15" s="16">
        <f>SUM(R10:R14)</f>
        <v>4055596.1499999994</v>
      </c>
    </row>
    <row r="16" spans="1:12" ht="42" customHeight="1">
      <c r="A16" s="27" t="s">
        <v>27</v>
      </c>
      <c r="B16" s="27"/>
      <c r="C16" s="27"/>
      <c r="D16" s="27"/>
      <c r="E16" s="27"/>
      <c r="H16" s="11"/>
      <c r="I16" s="11"/>
      <c r="J16" s="11"/>
      <c r="K16" s="11"/>
      <c r="L16" s="11"/>
    </row>
    <row r="17" ht="9">
      <c r="H17" s="12"/>
    </row>
    <row r="18" spans="1:8" ht="10.5" customHeight="1">
      <c r="A18" s="27" t="s">
        <v>24</v>
      </c>
      <c r="B18" s="27"/>
      <c r="C18" s="27"/>
      <c r="D18" s="27"/>
      <c r="E18" s="27"/>
      <c r="H18" s="12"/>
    </row>
    <row r="19" ht="9">
      <c r="H19" s="12"/>
    </row>
    <row r="20" ht="9">
      <c r="H20" s="12"/>
    </row>
  </sheetData>
  <sheetProtection/>
  <mergeCells count="19">
    <mergeCell ref="A16:E16"/>
    <mergeCell ref="A18:E18"/>
    <mergeCell ref="R1:U1"/>
    <mergeCell ref="R2:U2"/>
    <mergeCell ref="R3:U3"/>
    <mergeCell ref="C8:C9"/>
    <mergeCell ref="E8:E9"/>
    <mergeCell ref="H8:M8"/>
    <mergeCell ref="P6:Q6"/>
    <mergeCell ref="F8:F9"/>
    <mergeCell ref="D8:D9"/>
    <mergeCell ref="A8:A9"/>
    <mergeCell ref="A4:Q4"/>
    <mergeCell ref="N7:S7"/>
    <mergeCell ref="O8:S8"/>
    <mergeCell ref="G8:G9"/>
    <mergeCell ref="N8:N9"/>
    <mergeCell ref="B8:B9"/>
    <mergeCell ref="A7:M7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2016-07-06T09:47:59Z</cp:lastPrinted>
  <dcterms:created xsi:type="dcterms:W3CDTF">1996-10-08T23:32:33Z</dcterms:created>
  <dcterms:modified xsi:type="dcterms:W3CDTF">2016-07-06T09:48:26Z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