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externalReferences>
    <externalReference r:id="rId4"/>
  </externalReference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<sst xmlns="http://schemas.openxmlformats.org/spreadsheetml/2006/main" count="404" uniqueCount="194">
  <si>
    <t/>
  </si>
  <si>
    <t>0309</t>
  </si>
  <si>
    <t>0409</t>
  </si>
  <si>
    <t>0410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</si>
  <si>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</si>
  <si>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</si>
  <si>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</si>
  <si>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</si>
  <si>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</si>
  <si>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</si>
  <si>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</si>
  <si>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</si>
  <si>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</si>
  <si>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</si>
  <si>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</si>
  <si>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0310</t>
  </si>
  <si>
    <t>0503</t>
  </si>
  <si>
    <t>0707</t>
  </si>
  <si>
    <t>0104</t>
  </si>
  <si>
    <t>61.7</t>
  </si>
  <si>
    <t>61</t>
  </si>
  <si>
    <t>61.7.1102</t>
  </si>
  <si>
    <t>61.8.1103</t>
  </si>
  <si>
    <t>Глава местной администрации (исполнительно-распорядительного органа муниципального образования)</t>
  </si>
  <si>
    <t>61.7.1104</t>
  </si>
  <si>
    <t>Расходы на выплаты муниципальным служащим органов местного самоуправления</t>
  </si>
  <si>
    <t>61.8</t>
  </si>
  <si>
    <t>Депутаты представительного органа муниципального образования</t>
  </si>
  <si>
    <t>0103</t>
  </si>
  <si>
    <t>61.8.1105</t>
  </si>
  <si>
    <t>Межбюджетные трансферты</t>
  </si>
  <si>
    <t>62.9</t>
  </si>
  <si>
    <t>62.9.1300</t>
  </si>
  <si>
    <t>62.9.1302</t>
  </si>
  <si>
    <t>540</t>
  </si>
  <si>
    <t>62.9.1303</t>
  </si>
  <si>
    <t>62.9.1304</t>
  </si>
  <si>
    <t>62.9.1305</t>
  </si>
  <si>
    <t>62.9.1306</t>
  </si>
  <si>
    <t>62.9.1307</t>
  </si>
  <si>
    <t>0111</t>
  </si>
  <si>
    <t>Резервные фонды местных администраций</t>
  </si>
  <si>
    <t>62.9.1502</t>
  </si>
  <si>
    <t xml:space="preserve"> 870</t>
  </si>
  <si>
    <t>0113</t>
  </si>
  <si>
    <t>62.9.1505</t>
  </si>
  <si>
    <t>Уплата прочих налогов, сборов и иных платежей</t>
  </si>
  <si>
    <t>852</t>
  </si>
  <si>
    <t>Осуществление первичного воинского учета на территориях, где отсутствуют военные комиссариаты</t>
  </si>
  <si>
    <t>0203</t>
  </si>
  <si>
    <t>62.9.5118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</si>
  <si>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</si>
  <si>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</si>
  <si>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</si>
  <si>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</si>
  <si>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62.9.9548</t>
  </si>
  <si>
    <t>62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</si>
  <si>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</si>
  <si>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</si>
  <si>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</si>
  <si>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</si>
  <si>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</si>
  <si>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</si>
  <si>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</si>
  <si>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</si>
  <si>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</si>
  <si>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Приложение   6.1.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</si>
  <si>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</si>
  <si>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</si>
  <si>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</si>
  <si>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62.9.1301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</si>
  <si>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</si>
  <si>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</si>
  <si>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62.9.1507</t>
  </si>
  <si>
    <t>Другие вопросы в области национальной экономики</t>
  </si>
  <si>
    <t>71.5.1280</t>
  </si>
  <si>
    <t>Проведение мероприятий в области спорта и физической культуры</t>
  </si>
  <si>
    <t>71.4.1250</t>
  </si>
  <si>
    <t>71.4.1260</t>
  </si>
  <si>
    <t>71.4</t>
  </si>
  <si>
    <t>71.4.1563</t>
  </si>
  <si>
    <t>71.3</t>
  </si>
  <si>
    <t>71.3.1520</t>
  </si>
  <si>
    <t>71.3.1521</t>
  </si>
  <si>
    <t>71.3.1522</t>
  </si>
  <si>
    <t>71.3.1538</t>
  </si>
  <si>
    <t>71.3.1540</t>
  </si>
  <si>
    <t>71.3.1542</t>
  </si>
  <si>
    <t>71.2</t>
  </si>
  <si>
    <t>71.2.1512</t>
  </si>
  <si>
    <t>Мероприятия по обеспечению первичных мер пожарной безопасности</t>
  </si>
  <si>
    <t>71.1</t>
  </si>
  <si>
    <t>71.5.1566</t>
  </si>
  <si>
    <t>71.5</t>
  </si>
  <si>
    <t>ПРОГРАММНАЯ ЧАСТЬ</t>
  </si>
  <si>
    <t>Иные закупки товаров, работ и услуг для обеспечения государственных (муниципальных) нужд</t>
  </si>
  <si>
    <t>Мероприятия по землеустройству и землепользованию</t>
  </si>
  <si>
    <t xml:space="preserve">Прочая закупка товаров, работ и услуг для обеспечения государственных (муниципальных) нужд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</si>
  <si>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</si>
  <si>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</si>
  <si>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</si>
  <si>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</si>
  <si>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</si>
  <si>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</si>
  <si>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</si>
  <si>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</si>
  <si>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</si>
  <si>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</si>
  <si>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</si>
  <si>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</si>
  <si>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</si>
  <si>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</si>
  <si>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некоторым вопросам в области землеустройства и архитектуры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</si>
  <si>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</si>
  <si>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</si>
  <si>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Развитие муниципальной службы</t>
  </si>
  <si>
    <t>71.1.1518</t>
  </si>
  <si>
    <t>71.3.1541</t>
  </si>
  <si>
    <t>71.5.1534</t>
  </si>
  <si>
    <t>62.9.5100</t>
  </si>
  <si>
    <t>Капитальный ремонт и ремонт автомобильных дорог общего пользования местного значения</t>
  </si>
  <si>
    <t>71.3.1560</t>
  </si>
  <si>
    <t>Бюджет на 2015 год, (тыс.руб.)</t>
  </si>
  <si>
    <t>Защита населения и территорий от чрезвычайных ситуаций природного и техногенного характера,гражданская оборона</t>
  </si>
  <si>
    <t>Обеспечение пожарной безопасности</t>
  </si>
  <si>
    <t>Жилищное хозяйство</t>
  </si>
  <si>
    <t>Коммунальное хозяйство</t>
  </si>
  <si>
    <t>Проведение мероприятий по озеленению территории поселения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</si>
  <si>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</si>
  <si>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</si>
  <si>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Дорожное хозяйство (Дорожные фонды)</t>
  </si>
  <si>
    <t>Культура</t>
  </si>
  <si>
    <t>Мероприятия по обеспечению деятельности муниципальных библиотек</t>
  </si>
  <si>
    <t>Закупки товаров, работ и услуг в целях капитального ремонта государственного (муниципального) имущества</t>
  </si>
  <si>
    <t>243</t>
  </si>
  <si>
    <t>Подпрограмма «Стимулирование экономичесой активности на территории МО Большеколпанское сельское поселение» на 2015 год</t>
  </si>
  <si>
    <t>Подпрограмма «Обеспечение безопасности на территории МО Большеколпанское сельское поселение» на 2015 год</t>
  </si>
  <si>
    <t xml:space="preserve">Муниципальная программа социально-экономического развития МО Большеколпанское сельское поселение  </t>
  </si>
  <si>
    <t>0401</t>
  </si>
  <si>
    <t>71.1.1533</t>
  </si>
  <si>
    <t>Общеэкономические вопросы</t>
  </si>
  <si>
    <t>Реализация мероприятий, направленных на снижение напряженности на рынке труда</t>
  </si>
  <si>
    <t>71.1.1551</t>
  </si>
  <si>
    <t>Мероприятия по развитию и поддержке предпринимательства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</si>
  <si>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2015 год</t>
  </si>
  <si>
    <t>71.3.9602</t>
  </si>
  <si>
    <t>Проведение мероприятий по переселению граждан из аварийного жилого фонда</t>
  </si>
  <si>
    <t>414</t>
  </si>
  <si>
    <t>71.3.9502</t>
  </si>
  <si>
    <r>
      <t xml:space="preserve">Бюджетные инвестиции в объекты капитального строительства государственной (муниципальной) собственности     </t>
    </r>
    <r>
      <rPr>
        <i/>
        <sz val="10"/>
        <color indexed="8"/>
        <rFont val="Times New Roman"/>
        <family val="1"/>
      </rPr>
      <t xml:space="preserve">(бюджет фонда ЖКХ) </t>
    </r>
  </si>
  <si>
    <r>
      <t xml:space="preserve">Бюджетные инвестиции в объекты капитального строительства государственной (муниципальной) собственности    </t>
    </r>
    <r>
      <rPr>
        <i/>
        <sz val="10"/>
        <color indexed="8"/>
        <rFont val="Times New Roman"/>
        <family val="1"/>
      </rPr>
      <t>(областной бюджет, бюджет ГМР, местный бюджет)</t>
    </r>
  </si>
  <si>
    <t>71.3.1290</t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</si>
  <si>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</si>
  <si>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</si>
  <si>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</si>
  <si>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2015 год</t>
  </si>
  <si>
    <t>Мероприятия по обеспечению деятельности подведомственных учреждений культуры (МКУК)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</si>
  <si>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</si>
  <si>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</si>
  <si>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</si>
  <si>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2015 год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</si>
  <si>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</si>
  <si>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</si>
  <si>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</si>
  <si>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Мероприятия в области информационно-коммуникационных технологий и связи</t>
  </si>
  <si>
    <t>62.9.1516</t>
  </si>
  <si>
    <t>62.9.1528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</si>
  <si>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</si>
  <si>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</si>
  <si>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71.3.1553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</si>
  <si>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</si>
  <si>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</si>
  <si>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2015 год  </t>
  </si>
  <si>
    <t>Проведение мероприятий по гражданской обороне</t>
  </si>
  <si>
    <t>71.2.1509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</si>
  <si>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</si>
  <si>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0505</t>
  </si>
  <si>
    <t>Другие вопросы в области ЖКХ</t>
  </si>
  <si>
    <t>Организация временных оплачиваемых рабочих мест для несовершеннолетних граждан</t>
  </si>
  <si>
    <t xml:space="preserve">Уплата прочих налогов, сборов и иных платежей 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</si>
  <si>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</si>
  <si>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71.3.1640</t>
  </si>
  <si>
    <t>71.3.1539</t>
  </si>
  <si>
    <t>Строительство и содержание автомобильных дорог и инженерных сооружений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</si>
  <si>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</si>
  <si>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61.8.7134</t>
  </si>
  <si>
    <t>Подготовка и проведение мероприятий, посвященные Дню Победы в ВОВ 1941-1945гг.</t>
  </si>
  <si>
    <t>62.9.1641</t>
  </si>
  <si>
    <t>Передача полномочий по нкоторым вопросам в области землеустройства и архитектуры в рамках непрограммных расходов ОМСУ</t>
  </si>
  <si>
    <t>71.3.7014</t>
  </si>
  <si>
    <t>Субсидии на капитальный ремонт и ремонт автомобильных дорог общего пользования местного значения</t>
  </si>
  <si>
    <t>71.3.1554</t>
  </si>
  <si>
    <t>Проведение мероприятий по обеспечению безопасности дорожного движения</t>
  </si>
  <si>
    <t>№ 13   от 17 апреля 2015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</si>
</sst>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8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53" fillId="33" borderId="10" xfId="0" applyNumberFormat="1" applyFont="1" applyFill="1" applyBorder="1" applyAlignment="1">
      <alignment horizontal="left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left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4" fontId="54" fillId="33" borderId="17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" fontId="53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82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5" fillId="33" borderId="20" xfId="0" applyFont="1" applyFill="1" applyBorder="1" applyAlignment="1">
      <alignment horizontal="left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49" fontId="56" fillId="33" borderId="21" xfId="0" applyNumberFormat="1" applyFont="1" applyFill="1" applyBorder="1" applyAlignment="1">
      <alignment horizontal="center" vertical="center" wrapText="1"/>
    </xf>
    <xf numFmtId="4" fontId="55" fillId="33" borderId="22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49" fontId="56" fillId="33" borderId="13" xfId="0" applyNumberFormat="1" applyFont="1" applyFill="1" applyBorder="1" applyAlignment="1">
      <alignment horizontal="center" vertical="center" wrapText="1"/>
    </xf>
    <xf numFmtId="4" fontId="55" fillId="33" borderId="15" xfId="0" applyNumberFormat="1" applyFont="1" applyFill="1" applyBorder="1" applyAlignment="1">
      <alignment horizontal="center" vertical="center"/>
    </xf>
    <xf numFmtId="49" fontId="53" fillId="33" borderId="23" xfId="0" applyNumberFormat="1" applyFont="1" applyFill="1" applyBorder="1" applyAlignment="1">
      <alignment horizontal="left" vertical="center" wrapText="1"/>
    </xf>
    <xf numFmtId="49" fontId="55" fillId="33" borderId="21" xfId="0" applyNumberFormat="1" applyFont="1" applyFill="1" applyBorder="1" applyAlignment="1">
      <alignment horizontal="center" vertical="center" wrapText="1"/>
    </xf>
    <xf numFmtId="4" fontId="55" fillId="33" borderId="22" xfId="0" applyNumberFormat="1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5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4" fontId="1" fillId="33" borderId="2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" fontId="53" fillId="33" borderId="25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2" xfId="0" applyNumberFormat="1" applyFont="1" applyFill="1" applyBorder="1" applyAlignment="1">
      <alignment horizontal="left" vertical="center" wrapText="1"/>
    </xf>
    <xf numFmtId="49" fontId="53" fillId="0" borderId="23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54" fillId="0" borderId="26" xfId="0" applyNumberFormat="1" applyFont="1" applyFill="1" applyBorder="1" applyAlignment="1">
      <alignment horizontal="left" vertical="center" wrapText="1"/>
    </xf>
    <xf numFmtId="49" fontId="55" fillId="0" borderId="2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4" fillId="34" borderId="10" xfId="0" applyNumberFormat="1" applyFont="1" applyFill="1" applyBorder="1" applyAlignment="1">
      <alignment horizontal="left" vertical="center" wrapText="1"/>
    </xf>
    <xf numFmtId="49" fontId="53" fillId="33" borderId="28" xfId="0" applyNumberFormat="1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" fontId="54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 wrapText="1"/>
    </xf>
    <xf numFmtId="49" fontId="57" fillId="0" borderId="27" xfId="0" applyNumberFormat="1" applyFont="1" applyFill="1" applyBorder="1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" fontId="53" fillId="0" borderId="19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center" vertical="center" wrapText="1"/>
    </xf>
    <xf numFmtId="49" fontId="54" fillId="0" borderId="23" xfId="0" applyNumberFormat="1" applyFont="1" applyFill="1" applyBorder="1" applyAlignment="1">
      <alignment horizontal="left" vertical="center" wrapText="1"/>
    </xf>
    <xf numFmtId="49" fontId="54" fillId="0" borderId="18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5" fillId="0" borderId="11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49" fontId="54" fillId="0" borderId="24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2" fontId="10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horizontal="left" vertical="top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2" fontId="12" fillId="33" borderId="31" xfId="0" applyNumberFormat="1" applyFont="1" applyFill="1" applyBorder="1" applyAlignment="1">
      <alignment horizontal="center" vertical="center" wrapText="1"/>
    </xf>
    <xf numFmtId="2" fontId="12" fillId="33" borderId="24" xfId="0" applyNumberFormat="1" applyFont="1" applyFill="1" applyBorder="1" applyAlignment="1">
      <alignment horizontal="center" vertical="center" wrapText="1"/>
    </xf>
    <xf numFmtId="2" fontId="12" fillId="33" borderId="32" xfId="0" applyNumberFormat="1" applyFont="1" applyFill="1" applyBorder="1" applyAlignment="1">
      <alignment horizontal="center" vertical="center" wrapText="1"/>
    </xf>
    <xf numFmtId="2" fontId="12" fillId="33" borderId="2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&#8470;7%20&#1082;%20&#1073;&#1102;&#1076;&#1078;&#1077;&#1090;&#109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115">
          <cell r="E115">
            <v>5193.45</v>
          </cell>
        </row>
        <row r="119">
          <cell r="E119">
            <v>933.63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37"/>
  <sheetViews>
    <sheetView showGridLines="0" tabSelected="1" zoomScale="150" zoomScaleNormal="150" zoomScalePageLayoutView="0" workbookViewId="0" topLeftCell="A1">
      <selection activeCell="B4" sqref="B4:E4"/>
    </sheetView>
  </sheetViews>
  <sheetFormatPr defaultColWidth="9.140625" defaultRowHeight="12.75" customHeight="1"/>
  <cols>
    <col min="1" max="1" width="49.28125" style="16" customWidth="1"/>
    <col min="2" max="2" width="12.28125" style="16" customWidth="1"/>
    <col min="3" max="3" width="7.57421875" style="16" customWidth="1"/>
    <col min="4" max="4" width="9.140625" style="16" customWidth="1"/>
    <col min="5" max="5" width="13.421875" style="38" customWidth="1"/>
    <col min="6" max="6" width="10.8515625" style="14" hidden="1" customWidth="1"/>
    <col min="7" max="7" width="13.28125" style="15" hidden="1" customWidth="1"/>
    <col min="8" max="16384" width="9.140625" style="16" customWidth="1"/>
  </cols>
  <sheetData>
    <row r="1" spans="1:5" ht="12.75" customHeight="1">
      <c r="A1" s="13"/>
      <c r="B1" s="92" t="s">
        <v>66</v>
      </c>
      <c r="C1" s="92"/>
      <c r="D1" s="92"/>
      <c r="E1" s="92"/>
    </row>
    <row r="2" spans="1:5" ht="12.75" customHeight="1">
      <c r="A2" s="17"/>
      <c r="B2" s="93" t="s">
        <v>67</v>
      </c>
      <c r="C2" s="93"/>
      <c r="D2" s="93"/>
      <c r="E2" s="93"/>
    </row>
    <row r="3" spans="1:5" ht="12.75" customHeight="1">
      <c r="A3" s="17"/>
      <c r="B3" s="93" t="s">
        <v>171</v>
      </c>
      <c r="C3" s="93"/>
      <c r="D3" s="93"/>
      <c r="E3" s="93"/>
    </row>
    <row r="4" spans="1:5" ht="12.75" customHeight="1">
      <c r="A4" s="18"/>
      <c r="B4" s="93" t="s">
        <v>193</v>
      </c>
      <c r="C4" s="93"/>
      <c r="D4" s="93"/>
      <c r="E4" s="93"/>
    </row>
    <row r="5" spans="1:7" ht="12" customHeight="1">
      <c r="A5" s="85"/>
      <c r="B5" s="85"/>
      <c r="C5" s="85"/>
      <c r="D5" s="85"/>
      <c r="E5" s="85"/>
      <c r="F5" s="85"/>
      <c r="G5" s="85"/>
    </row>
    <row r="6" spans="1:7" ht="12.75" hidden="1">
      <c r="A6" s="85"/>
      <c r="B6" s="85"/>
      <c r="C6" s="85"/>
      <c r="D6" s="85"/>
      <c r="E6" s="85"/>
      <c r="F6" s="85"/>
      <c r="G6" s="85"/>
    </row>
    <row r="7" spans="1:7" ht="99.75" customHeight="1" thickBot="1">
      <c r="A7" s="83" t="s">
        <v>172</v>
      </c>
      <c r="B7" s="83"/>
      <c r="C7" s="83"/>
      <c r="D7" s="83"/>
      <c r="E7" s="83"/>
      <c r="F7" s="84"/>
      <c r="G7" s="84"/>
    </row>
    <row r="8" spans="1:5" ht="12.75" customHeight="1">
      <c r="A8" s="86" t="s">
        <v>11</v>
      </c>
      <c r="B8" s="88" t="s">
        <v>13</v>
      </c>
      <c r="C8" s="88" t="s">
        <v>14</v>
      </c>
      <c r="D8" s="88" t="s">
        <v>12</v>
      </c>
      <c r="E8" s="90" t="s">
        <v>122</v>
      </c>
    </row>
    <row r="9" spans="1:5" ht="12.75" customHeight="1" thickBot="1">
      <c r="A9" s="87"/>
      <c r="B9" s="89"/>
      <c r="C9" s="89"/>
      <c r="D9" s="89"/>
      <c r="E9" s="91"/>
    </row>
    <row r="10" spans="1:5" ht="12.75" customHeight="1">
      <c r="A10" s="19" t="s">
        <v>94</v>
      </c>
      <c r="B10" s="20"/>
      <c r="C10" s="21"/>
      <c r="D10" s="22"/>
      <c r="E10" s="23"/>
    </row>
    <row r="11" spans="1:5" ht="42.75">
      <c r="A11" s="24" t="s">
        <v>137</v>
      </c>
      <c r="B11" s="25">
        <v>71</v>
      </c>
      <c r="C11" s="26"/>
      <c r="D11" s="27"/>
      <c r="E11" s="28">
        <f>E12+E21+E28+E68+E80</f>
        <v>97642.20000000001</v>
      </c>
    </row>
    <row r="12" spans="1:5" ht="40.5">
      <c r="A12" s="55" t="s">
        <v>135</v>
      </c>
      <c r="B12" s="2" t="s">
        <v>91</v>
      </c>
      <c r="C12" s="56"/>
      <c r="D12" s="57"/>
      <c r="E12" s="58">
        <f>E13+E16</f>
        <v>1860</v>
      </c>
    </row>
    <row r="13" spans="1:5" ht="15">
      <c r="A13" s="1" t="s">
        <v>140</v>
      </c>
      <c r="B13" s="53"/>
      <c r="C13" s="54"/>
      <c r="D13" s="2" t="s">
        <v>138</v>
      </c>
      <c r="E13" s="58">
        <f>E15</f>
        <v>60</v>
      </c>
    </row>
    <row r="14" spans="1:5" ht="25.5">
      <c r="A14" s="1" t="s">
        <v>141</v>
      </c>
      <c r="B14" s="2" t="s">
        <v>139</v>
      </c>
      <c r="C14" s="56"/>
      <c r="D14" s="57"/>
      <c r="E14" s="58">
        <f>E15</f>
        <v>60</v>
      </c>
    </row>
    <row r="15" spans="1:5" ht="51">
      <c r="A15" s="4" t="s">
        <v>175</v>
      </c>
      <c r="B15" s="5" t="s">
        <v>139</v>
      </c>
      <c r="C15" s="5" t="s">
        <v>61</v>
      </c>
      <c r="D15" s="5" t="s">
        <v>138</v>
      </c>
      <c r="E15" s="59">
        <v>60</v>
      </c>
    </row>
    <row r="16" spans="1:5" ht="12.75">
      <c r="A16" s="1" t="s">
        <v>74</v>
      </c>
      <c r="B16" s="2"/>
      <c r="C16" s="2"/>
      <c r="D16" s="2" t="s">
        <v>51</v>
      </c>
      <c r="E16" s="6">
        <f>E17+E19</f>
        <v>1800</v>
      </c>
    </row>
    <row r="17" spans="1:5" ht="16.5" customHeight="1">
      <c r="A17" s="1" t="s">
        <v>96</v>
      </c>
      <c r="B17" s="2" t="s">
        <v>116</v>
      </c>
      <c r="C17" s="2"/>
      <c r="D17" s="2"/>
      <c r="E17" s="6">
        <f>E18</f>
        <v>1770</v>
      </c>
    </row>
    <row r="18" spans="1:5" ht="25.5" customHeight="1">
      <c r="A18" s="4" t="s">
        <v>97</v>
      </c>
      <c r="B18" s="5" t="s">
        <v>116</v>
      </c>
      <c r="C18" s="5" t="s">
        <v>59</v>
      </c>
      <c r="D18" s="5" t="s">
        <v>51</v>
      </c>
      <c r="E18" s="8">
        <v>1770</v>
      </c>
    </row>
    <row r="19" spans="1:5" ht="24.75" customHeight="1">
      <c r="A19" s="1" t="s">
        <v>143</v>
      </c>
      <c r="B19" s="2" t="s">
        <v>142</v>
      </c>
      <c r="C19" s="3"/>
      <c r="D19" s="3"/>
      <c r="E19" s="58">
        <f>E20</f>
        <v>30</v>
      </c>
    </row>
    <row r="20" spans="1:5" ht="25.5" customHeight="1">
      <c r="A20" s="4" t="s">
        <v>97</v>
      </c>
      <c r="B20" s="60" t="s">
        <v>142</v>
      </c>
      <c r="C20" s="5" t="s">
        <v>59</v>
      </c>
      <c r="D20" s="5" t="s">
        <v>51</v>
      </c>
      <c r="E20" s="59">
        <v>30</v>
      </c>
    </row>
    <row r="21" spans="1:5" ht="42" customHeight="1">
      <c r="A21" s="55" t="s">
        <v>136</v>
      </c>
      <c r="B21" s="2" t="s">
        <v>88</v>
      </c>
      <c r="C21" s="2"/>
      <c r="D21" s="2"/>
      <c r="E21" s="12">
        <f>E23+E26</f>
        <v>538</v>
      </c>
    </row>
    <row r="22" spans="1:5" ht="38.25">
      <c r="A22" s="29" t="s">
        <v>123</v>
      </c>
      <c r="B22" s="11"/>
      <c r="C22" s="11" t="s">
        <v>0</v>
      </c>
      <c r="D22" s="11" t="s">
        <v>1</v>
      </c>
      <c r="E22" s="12">
        <f>E23</f>
        <v>190</v>
      </c>
    </row>
    <row r="23" spans="1:5" ht="12.75">
      <c r="A23" s="1" t="s">
        <v>173</v>
      </c>
      <c r="B23" s="2" t="s">
        <v>174</v>
      </c>
      <c r="C23" s="2" t="s">
        <v>0</v>
      </c>
      <c r="D23" s="2"/>
      <c r="E23" s="6">
        <f>E24</f>
        <v>190</v>
      </c>
    </row>
    <row r="24" spans="1:5" ht="25.5">
      <c r="A24" s="78" t="s">
        <v>95</v>
      </c>
      <c r="B24" s="3" t="s">
        <v>174</v>
      </c>
      <c r="C24" s="3" t="s">
        <v>59</v>
      </c>
      <c r="D24" s="3" t="s">
        <v>1</v>
      </c>
      <c r="E24" s="7">
        <v>190</v>
      </c>
    </row>
    <row r="25" spans="1:5" ht="12.75">
      <c r="A25" s="29" t="s">
        <v>124</v>
      </c>
      <c r="B25" s="11"/>
      <c r="C25" s="11" t="s">
        <v>0</v>
      </c>
      <c r="D25" s="11" t="s">
        <v>15</v>
      </c>
      <c r="E25" s="12">
        <f>E27</f>
        <v>348</v>
      </c>
    </row>
    <row r="26" spans="1:5" ht="24" customHeight="1">
      <c r="A26" s="1" t="s">
        <v>90</v>
      </c>
      <c r="B26" s="2" t="s">
        <v>89</v>
      </c>
      <c r="C26" s="2" t="s">
        <v>0</v>
      </c>
      <c r="D26" s="2"/>
      <c r="E26" s="6">
        <f>E27</f>
        <v>348</v>
      </c>
    </row>
    <row r="27" spans="1:5" ht="25.5">
      <c r="A27" s="73" t="s">
        <v>159</v>
      </c>
      <c r="B27" s="3" t="s">
        <v>89</v>
      </c>
      <c r="C27" s="3" t="s">
        <v>59</v>
      </c>
      <c r="D27" s="3" t="s">
        <v>15</v>
      </c>
      <c r="E27" s="7">
        <v>348</v>
      </c>
    </row>
    <row r="28" spans="1:7" ht="53.25" customHeight="1" thickBot="1">
      <c r="A28" s="62" t="s">
        <v>144</v>
      </c>
      <c r="B28" s="75" t="s">
        <v>81</v>
      </c>
      <c r="C28" s="76"/>
      <c r="D28" s="76"/>
      <c r="E28" s="39">
        <f>E29+E45+E50+E61+E34</f>
        <v>87090.41</v>
      </c>
      <c r="F28" s="16"/>
      <c r="G28" s="16"/>
    </row>
    <row r="29" spans="1:7" ht="12.75">
      <c r="A29" s="42" t="s">
        <v>177</v>
      </c>
      <c r="B29" s="61"/>
      <c r="C29" s="61"/>
      <c r="D29" s="61" t="s">
        <v>176</v>
      </c>
      <c r="E29" s="12">
        <f>E30</f>
        <v>5581.24</v>
      </c>
      <c r="F29" s="16"/>
      <c r="G29" s="16"/>
    </row>
    <row r="30" spans="1:7" ht="25.5">
      <c r="A30" s="42" t="s">
        <v>152</v>
      </c>
      <c r="B30" s="61" t="s">
        <v>151</v>
      </c>
      <c r="C30" s="61"/>
      <c r="D30" s="61"/>
      <c r="E30" s="12">
        <f>E31+E32+E33</f>
        <v>5581.24</v>
      </c>
      <c r="F30" s="16"/>
      <c r="G30" s="16"/>
    </row>
    <row r="31" spans="1:7" ht="25.5">
      <c r="A31" s="68" t="s">
        <v>154</v>
      </c>
      <c r="B31" s="69" t="s">
        <v>151</v>
      </c>
      <c r="C31" s="64" t="s">
        <v>153</v>
      </c>
      <c r="D31" s="64" t="s">
        <v>176</v>
      </c>
      <c r="E31" s="70">
        <v>3330.54</v>
      </c>
      <c r="F31" s="16"/>
      <c r="G31" s="16"/>
    </row>
    <row r="32" spans="1:7" ht="25.5">
      <c r="A32" s="73" t="s">
        <v>159</v>
      </c>
      <c r="B32" s="69" t="s">
        <v>151</v>
      </c>
      <c r="C32" s="64" t="s">
        <v>59</v>
      </c>
      <c r="D32" s="64" t="s">
        <v>176</v>
      </c>
      <c r="E32" s="70">
        <f>1645+66.1+28+508.4</f>
        <v>2247.5</v>
      </c>
      <c r="F32" s="16"/>
      <c r="G32" s="16"/>
    </row>
    <row r="33" spans="1:7" ht="12.75">
      <c r="A33" s="80" t="s">
        <v>179</v>
      </c>
      <c r="B33" s="69" t="s">
        <v>151</v>
      </c>
      <c r="C33" s="64" t="s">
        <v>47</v>
      </c>
      <c r="D33" s="64" t="s">
        <v>176</v>
      </c>
      <c r="E33" s="70">
        <v>3.2</v>
      </c>
      <c r="F33" s="16"/>
      <c r="G33" s="16"/>
    </row>
    <row r="34" spans="1:7" ht="12.75">
      <c r="A34" s="42" t="s">
        <v>125</v>
      </c>
      <c r="B34" s="61"/>
      <c r="C34" s="61"/>
      <c r="D34" s="61" t="s">
        <v>4</v>
      </c>
      <c r="E34" s="12">
        <f>E37+E39+E41+E43+E36</f>
        <v>56921.770000000004</v>
      </c>
      <c r="F34" s="16"/>
      <c r="G34" s="16"/>
    </row>
    <row r="35" spans="1:7" ht="54" customHeight="1">
      <c r="A35" s="42" t="s">
        <v>180</v>
      </c>
      <c r="B35" s="61" t="s">
        <v>181</v>
      </c>
      <c r="C35" s="61"/>
      <c r="D35" s="61"/>
      <c r="E35" s="12">
        <f>E36</f>
        <v>820</v>
      </c>
      <c r="F35" s="16"/>
      <c r="G35" s="16"/>
    </row>
    <row r="36" spans="1:7" ht="25.5">
      <c r="A36" s="43" t="s">
        <v>133</v>
      </c>
      <c r="B36" s="69" t="s">
        <v>181</v>
      </c>
      <c r="C36" s="61" t="s">
        <v>134</v>
      </c>
      <c r="D36" s="64" t="s">
        <v>4</v>
      </c>
      <c r="E36" s="12">
        <v>820</v>
      </c>
      <c r="F36" s="16"/>
      <c r="G36" s="16"/>
    </row>
    <row r="37" spans="1:7" ht="38.25">
      <c r="A37" s="40" t="s">
        <v>98</v>
      </c>
      <c r="B37" s="63" t="s">
        <v>82</v>
      </c>
      <c r="C37" s="63"/>
      <c r="D37" s="63"/>
      <c r="E37" s="6">
        <f>E38</f>
        <v>360</v>
      </c>
      <c r="F37" s="16"/>
      <c r="G37" s="16"/>
    </row>
    <row r="38" spans="1:7" ht="25.5">
      <c r="A38" s="73" t="s">
        <v>159</v>
      </c>
      <c r="B38" s="64" t="s">
        <v>82</v>
      </c>
      <c r="C38" s="64" t="s">
        <v>59</v>
      </c>
      <c r="D38" s="64" t="s">
        <v>4</v>
      </c>
      <c r="E38" s="7">
        <f>60+300</f>
        <v>360</v>
      </c>
      <c r="F38" s="16"/>
      <c r="G38" s="16"/>
    </row>
    <row r="39" spans="1:7" ht="12.75">
      <c r="A39" s="40" t="s">
        <v>99</v>
      </c>
      <c r="B39" s="63" t="s">
        <v>83</v>
      </c>
      <c r="C39" s="63"/>
      <c r="D39" s="2"/>
      <c r="E39" s="6">
        <f>E40</f>
        <v>177.27</v>
      </c>
      <c r="F39" s="16"/>
      <c r="G39" s="16"/>
    </row>
    <row r="40" spans="1:7" ht="25.5">
      <c r="A40" s="73" t="s">
        <v>159</v>
      </c>
      <c r="B40" s="64" t="s">
        <v>83</v>
      </c>
      <c r="C40" s="64" t="s">
        <v>59</v>
      </c>
      <c r="D40" s="3" t="s">
        <v>4</v>
      </c>
      <c r="E40" s="7">
        <v>177.27</v>
      </c>
      <c r="F40" s="16"/>
      <c r="G40" s="16"/>
    </row>
    <row r="41" spans="1:7" ht="25.5">
      <c r="A41" s="42" t="s">
        <v>146</v>
      </c>
      <c r="B41" s="63" t="s">
        <v>148</v>
      </c>
      <c r="C41" s="63"/>
      <c r="D41" s="2"/>
      <c r="E41" s="12">
        <f>E42</f>
        <v>24673.75</v>
      </c>
      <c r="F41" s="16"/>
      <c r="G41" s="16"/>
    </row>
    <row r="42" spans="1:7" ht="38.25">
      <c r="A42" s="43" t="s">
        <v>149</v>
      </c>
      <c r="B42" s="64" t="s">
        <v>148</v>
      </c>
      <c r="C42" s="64" t="s">
        <v>147</v>
      </c>
      <c r="D42" s="3" t="s">
        <v>4</v>
      </c>
      <c r="E42" s="70">
        <v>24673.75</v>
      </c>
      <c r="F42" s="16"/>
      <c r="G42" s="16"/>
    </row>
    <row r="43" spans="1:7" ht="25.5">
      <c r="A43" s="42" t="s">
        <v>146</v>
      </c>
      <c r="B43" s="63" t="s">
        <v>145</v>
      </c>
      <c r="C43" s="63"/>
      <c r="D43" s="2"/>
      <c r="E43" s="12">
        <f>E44</f>
        <v>30890.75</v>
      </c>
      <c r="F43" s="16"/>
      <c r="G43" s="16"/>
    </row>
    <row r="44" spans="1:7" ht="51">
      <c r="A44" s="43" t="s">
        <v>150</v>
      </c>
      <c r="B44" s="64" t="s">
        <v>145</v>
      </c>
      <c r="C44" s="64" t="s">
        <v>147</v>
      </c>
      <c r="D44" s="3" t="s">
        <v>4</v>
      </c>
      <c r="E44" s="70">
        <v>30890.75</v>
      </c>
      <c r="F44" s="16"/>
      <c r="G44" s="16"/>
    </row>
    <row r="45" spans="1:7" ht="12.75">
      <c r="A45" s="42" t="s">
        <v>126</v>
      </c>
      <c r="B45" s="61"/>
      <c r="C45" s="61"/>
      <c r="D45" s="61" t="s">
        <v>5</v>
      </c>
      <c r="E45" s="65">
        <f>E47+E48</f>
        <v>68</v>
      </c>
      <c r="F45" s="16"/>
      <c r="G45" s="16"/>
    </row>
    <row r="46" spans="1:7" ht="12.75">
      <c r="A46" s="40" t="s">
        <v>6</v>
      </c>
      <c r="B46" s="63" t="s">
        <v>84</v>
      </c>
      <c r="C46" s="63"/>
      <c r="D46" s="63"/>
      <c r="E46" s="66">
        <f>E47</f>
        <v>8</v>
      </c>
      <c r="F46" s="16"/>
      <c r="G46" s="16"/>
    </row>
    <row r="47" spans="1:7" ht="25.5">
      <c r="A47" s="73" t="s">
        <v>159</v>
      </c>
      <c r="B47" s="64" t="s">
        <v>84</v>
      </c>
      <c r="C47" s="64" t="s">
        <v>59</v>
      </c>
      <c r="D47" s="64" t="s">
        <v>5</v>
      </c>
      <c r="E47" s="67">
        <v>8</v>
      </c>
      <c r="F47" s="16"/>
      <c r="G47" s="16"/>
    </row>
    <row r="48" spans="1:7" ht="25.5">
      <c r="A48" s="40" t="s">
        <v>128</v>
      </c>
      <c r="B48" s="2" t="s">
        <v>117</v>
      </c>
      <c r="C48" s="2"/>
      <c r="D48" s="2"/>
      <c r="E48" s="6">
        <f>E49</f>
        <v>60</v>
      </c>
      <c r="F48" s="16"/>
      <c r="G48" s="16"/>
    </row>
    <row r="49" spans="1:7" ht="25.5">
      <c r="A49" s="43" t="s">
        <v>97</v>
      </c>
      <c r="B49" s="3" t="s">
        <v>117</v>
      </c>
      <c r="C49" s="3" t="s">
        <v>59</v>
      </c>
      <c r="D49" s="64" t="s">
        <v>5</v>
      </c>
      <c r="E49" s="7">
        <f>78-18</f>
        <v>60</v>
      </c>
      <c r="F49" s="16"/>
      <c r="G49" s="16"/>
    </row>
    <row r="50" spans="1:7" ht="12.75" customHeight="1">
      <c r="A50" s="40" t="s">
        <v>62</v>
      </c>
      <c r="B50" s="2"/>
      <c r="C50" s="2"/>
      <c r="D50" s="2" t="s">
        <v>16</v>
      </c>
      <c r="E50" s="6">
        <f>E52+E54+E59+E56+E58</f>
        <v>8570.27</v>
      </c>
      <c r="F50" s="16"/>
      <c r="G50" s="16"/>
    </row>
    <row r="51" spans="1:7" ht="25.5">
      <c r="A51" s="40" t="s">
        <v>100</v>
      </c>
      <c r="B51" s="2" t="s">
        <v>85</v>
      </c>
      <c r="C51" s="3"/>
      <c r="D51" s="2"/>
      <c r="E51" s="6">
        <f>E52</f>
        <v>1605</v>
      </c>
      <c r="F51" s="16"/>
      <c r="G51" s="16"/>
    </row>
    <row r="52" spans="1:7" ht="25.5">
      <c r="A52" s="43" t="s">
        <v>95</v>
      </c>
      <c r="B52" s="3" t="s">
        <v>85</v>
      </c>
      <c r="C52" s="3" t="s">
        <v>59</v>
      </c>
      <c r="D52" s="3" t="s">
        <v>16</v>
      </c>
      <c r="E52" s="7">
        <f>900+705</f>
        <v>1605</v>
      </c>
      <c r="F52" s="16"/>
      <c r="G52" s="16"/>
    </row>
    <row r="53" spans="1:7" ht="23.25" customHeight="1">
      <c r="A53" s="40" t="s">
        <v>127</v>
      </c>
      <c r="B53" s="2" t="s">
        <v>86</v>
      </c>
      <c r="C53" s="3"/>
      <c r="D53" s="2"/>
      <c r="E53" s="6">
        <f>E54</f>
        <v>0</v>
      </c>
      <c r="F53" s="16"/>
      <c r="G53" s="16"/>
    </row>
    <row r="54" spans="1:7" ht="25.5">
      <c r="A54" s="43" t="s">
        <v>95</v>
      </c>
      <c r="B54" s="3" t="s">
        <v>86</v>
      </c>
      <c r="C54" s="3" t="s">
        <v>59</v>
      </c>
      <c r="D54" s="3" t="s">
        <v>16</v>
      </c>
      <c r="E54" s="7">
        <f>66.1-66.1</f>
        <v>0</v>
      </c>
      <c r="F54" s="16"/>
      <c r="G54" s="16"/>
    </row>
    <row r="55" spans="1:7" ht="28.5" customHeight="1">
      <c r="A55" s="40" t="s">
        <v>129</v>
      </c>
      <c r="B55" s="2" t="s">
        <v>87</v>
      </c>
      <c r="C55" s="3"/>
      <c r="D55" s="2"/>
      <c r="E55" s="6">
        <f>E56</f>
        <v>6154.92</v>
      </c>
      <c r="F55" s="16"/>
      <c r="G55" s="16"/>
    </row>
    <row r="56" spans="1:7" ht="25.5">
      <c r="A56" s="43" t="s">
        <v>95</v>
      </c>
      <c r="B56" s="3" t="s">
        <v>87</v>
      </c>
      <c r="C56" s="3" t="s">
        <v>59</v>
      </c>
      <c r="D56" s="3" t="s">
        <v>16</v>
      </c>
      <c r="E56" s="7">
        <f>5958.4+380-358.4+174.92</f>
        <v>6154.92</v>
      </c>
      <c r="F56" s="16"/>
      <c r="G56" s="16"/>
    </row>
    <row r="57" spans="1:7" ht="25.5">
      <c r="A57" s="43" t="s">
        <v>170</v>
      </c>
      <c r="B57" s="2" t="s">
        <v>169</v>
      </c>
      <c r="C57" s="3"/>
      <c r="D57" s="3"/>
      <c r="E57" s="6">
        <f>E58</f>
        <v>610.35</v>
      </c>
      <c r="F57" s="16"/>
      <c r="G57" s="16"/>
    </row>
    <row r="58" spans="1:7" ht="25.5">
      <c r="A58" s="43" t="s">
        <v>97</v>
      </c>
      <c r="B58" s="3" t="s">
        <v>169</v>
      </c>
      <c r="C58" s="3" t="s">
        <v>59</v>
      </c>
      <c r="D58" s="3" t="s">
        <v>16</v>
      </c>
      <c r="E58" s="7">
        <v>610.35</v>
      </c>
      <c r="F58" s="16"/>
      <c r="G58" s="16"/>
    </row>
    <row r="59" spans="1:7" ht="25.5">
      <c r="A59" s="40" t="s">
        <v>192</v>
      </c>
      <c r="B59" s="2" t="s">
        <v>191</v>
      </c>
      <c r="C59" s="3"/>
      <c r="D59" s="2"/>
      <c r="E59" s="6">
        <f>E60</f>
        <v>200</v>
      </c>
      <c r="F59" s="16"/>
      <c r="G59" s="16"/>
    </row>
    <row r="60" spans="1:7" ht="25.5">
      <c r="A60" s="43" t="s">
        <v>95</v>
      </c>
      <c r="B60" s="3" t="s">
        <v>191</v>
      </c>
      <c r="C60" s="3" t="s">
        <v>59</v>
      </c>
      <c r="D60" s="3" t="s">
        <v>16</v>
      </c>
      <c r="E60" s="7">
        <v>200</v>
      </c>
      <c r="F60" s="16"/>
      <c r="G60" s="16"/>
    </row>
    <row r="61" spans="1:7" ht="12.75" customHeight="1">
      <c r="A61" s="40" t="s">
        <v>130</v>
      </c>
      <c r="B61" s="2"/>
      <c r="C61" s="2"/>
      <c r="D61" s="2" t="s">
        <v>2</v>
      </c>
      <c r="E61" s="6">
        <f>E63+E64+E66</f>
        <v>15949.130000000001</v>
      </c>
      <c r="F61" s="16"/>
      <c r="G61" s="16"/>
    </row>
    <row r="62" spans="1:7" ht="25.5">
      <c r="A62" s="40" t="s">
        <v>120</v>
      </c>
      <c r="B62" s="2" t="s">
        <v>121</v>
      </c>
      <c r="C62" s="2"/>
      <c r="D62" s="2"/>
      <c r="E62" s="6">
        <f>E63</f>
        <v>14496.130000000001</v>
      </c>
      <c r="F62" s="16"/>
      <c r="G62" s="16"/>
    </row>
    <row r="63" spans="1:7" ht="25.5">
      <c r="A63" s="73" t="s">
        <v>159</v>
      </c>
      <c r="B63" s="5" t="s">
        <v>121</v>
      </c>
      <c r="C63" s="5" t="s">
        <v>59</v>
      </c>
      <c r="D63" s="5" t="s">
        <v>2</v>
      </c>
      <c r="E63" s="8">
        <f>12839.77+3036.28-1379.92</f>
        <v>14496.130000000001</v>
      </c>
      <c r="F63" s="16"/>
      <c r="G63" s="16"/>
    </row>
    <row r="64" spans="1:7" ht="25.5">
      <c r="A64" s="81" t="s">
        <v>183</v>
      </c>
      <c r="B64" s="79" t="s">
        <v>182</v>
      </c>
      <c r="C64" s="79"/>
      <c r="D64" s="79"/>
      <c r="E64" s="58">
        <f>E65</f>
        <v>400</v>
      </c>
      <c r="F64" s="16"/>
      <c r="G64" s="16"/>
    </row>
    <row r="65" spans="1:7" ht="25.5">
      <c r="A65" s="73" t="s">
        <v>159</v>
      </c>
      <c r="B65" s="5" t="s">
        <v>182</v>
      </c>
      <c r="C65" s="5" t="s">
        <v>59</v>
      </c>
      <c r="D65" s="5" t="s">
        <v>2</v>
      </c>
      <c r="E65" s="59">
        <v>400</v>
      </c>
      <c r="F65" s="16"/>
      <c r="G65" s="16"/>
    </row>
    <row r="66" spans="1:7" ht="38.25">
      <c r="A66" s="81" t="s">
        <v>190</v>
      </c>
      <c r="B66" s="79" t="s">
        <v>189</v>
      </c>
      <c r="C66" s="79"/>
      <c r="D66" s="79"/>
      <c r="E66" s="58">
        <f>E67</f>
        <v>1053</v>
      </c>
      <c r="F66" s="16"/>
      <c r="G66" s="16"/>
    </row>
    <row r="67" spans="1:7" ht="25.5">
      <c r="A67" s="73" t="s">
        <v>159</v>
      </c>
      <c r="B67" s="5" t="s">
        <v>189</v>
      </c>
      <c r="C67" s="5" t="s">
        <v>59</v>
      </c>
      <c r="D67" s="5" t="s">
        <v>2</v>
      </c>
      <c r="E67" s="59">
        <v>1053</v>
      </c>
      <c r="F67" s="16"/>
      <c r="G67" s="16"/>
    </row>
    <row r="68" spans="1:7" ht="57.75" customHeight="1" thickBot="1">
      <c r="A68" s="62" t="s">
        <v>155</v>
      </c>
      <c r="B68" s="2" t="s">
        <v>79</v>
      </c>
      <c r="C68" s="71"/>
      <c r="D68" s="71"/>
      <c r="E68" s="74">
        <f>E69</f>
        <v>6754.58</v>
      </c>
      <c r="F68" s="16"/>
      <c r="G68" s="16"/>
    </row>
    <row r="69" spans="1:7" ht="12.75">
      <c r="A69" s="42" t="s">
        <v>131</v>
      </c>
      <c r="B69" s="11"/>
      <c r="C69" s="11" t="s">
        <v>0</v>
      </c>
      <c r="D69" s="11" t="s">
        <v>7</v>
      </c>
      <c r="E69" s="12">
        <f>E70+'[1]Бюджет'!E115+'[1]Бюджет'!E119</f>
        <v>6754.58</v>
      </c>
      <c r="F69" s="16"/>
      <c r="G69" s="16"/>
    </row>
    <row r="70" spans="1:7" ht="25.5">
      <c r="A70" s="40" t="s">
        <v>101</v>
      </c>
      <c r="B70" s="2" t="s">
        <v>80</v>
      </c>
      <c r="C70" s="2"/>
      <c r="D70" s="2"/>
      <c r="E70" s="6">
        <f>E71</f>
        <v>627.5</v>
      </c>
      <c r="F70" s="16"/>
      <c r="G70" s="16"/>
    </row>
    <row r="71" spans="1:7" ht="25.5">
      <c r="A71" s="73" t="s">
        <v>159</v>
      </c>
      <c r="B71" s="3" t="s">
        <v>80</v>
      </c>
      <c r="C71" s="3" t="s">
        <v>59</v>
      </c>
      <c r="D71" s="3" t="s">
        <v>7</v>
      </c>
      <c r="E71" s="7">
        <f>477.5+150</f>
        <v>627.5</v>
      </c>
      <c r="F71" s="16"/>
      <c r="G71" s="16"/>
    </row>
    <row r="72" spans="1:7" ht="25.5">
      <c r="A72" s="40" t="s">
        <v>156</v>
      </c>
      <c r="B72" s="2" t="s">
        <v>77</v>
      </c>
      <c r="C72" s="2"/>
      <c r="D72" s="2"/>
      <c r="E72" s="6">
        <f>SUM(E73:E76)</f>
        <v>5193.45</v>
      </c>
      <c r="F72" s="16"/>
      <c r="G72" s="16"/>
    </row>
    <row r="73" spans="1:7" ht="25.5">
      <c r="A73" s="73" t="s">
        <v>154</v>
      </c>
      <c r="B73" s="3" t="s">
        <v>77</v>
      </c>
      <c r="C73" s="72" t="s">
        <v>153</v>
      </c>
      <c r="D73" s="3" t="s">
        <v>7</v>
      </c>
      <c r="E73" s="7">
        <v>3521.73</v>
      </c>
      <c r="F73" s="16"/>
      <c r="G73" s="16"/>
    </row>
    <row r="74" spans="1:7" ht="38.25">
      <c r="A74" s="73" t="s">
        <v>158</v>
      </c>
      <c r="B74" s="3" t="s">
        <v>77</v>
      </c>
      <c r="C74" s="72" t="s">
        <v>157</v>
      </c>
      <c r="D74" s="3" t="s">
        <v>7</v>
      </c>
      <c r="E74" s="7">
        <v>152.6</v>
      </c>
      <c r="F74" s="16"/>
      <c r="G74" s="16"/>
    </row>
    <row r="75" spans="1:7" ht="25.5">
      <c r="A75" s="73" t="s">
        <v>159</v>
      </c>
      <c r="B75" s="3" t="s">
        <v>77</v>
      </c>
      <c r="C75" s="72" t="s">
        <v>59</v>
      </c>
      <c r="D75" s="3" t="s">
        <v>7</v>
      </c>
      <c r="E75" s="7">
        <f>1519.12-14</f>
        <v>1505.12</v>
      </c>
      <c r="F75" s="16"/>
      <c r="G75" s="16"/>
    </row>
    <row r="76" spans="1:7" ht="12.75">
      <c r="A76" s="80" t="s">
        <v>179</v>
      </c>
      <c r="B76" s="3" t="s">
        <v>77</v>
      </c>
      <c r="C76" s="72" t="s">
        <v>47</v>
      </c>
      <c r="D76" s="3" t="s">
        <v>7</v>
      </c>
      <c r="E76" s="7">
        <v>14</v>
      </c>
      <c r="F76" s="16"/>
      <c r="G76" s="16"/>
    </row>
    <row r="77" spans="1:7" ht="25.5">
      <c r="A77" s="40" t="s">
        <v>132</v>
      </c>
      <c r="B77" s="2" t="s">
        <v>78</v>
      </c>
      <c r="C77" s="2"/>
      <c r="D77" s="2"/>
      <c r="E77" s="6">
        <f>E78+E79</f>
        <v>933.63</v>
      </c>
      <c r="F77" s="16"/>
      <c r="G77" s="16"/>
    </row>
    <row r="78" spans="1:7" ht="25.5">
      <c r="A78" s="73" t="s">
        <v>154</v>
      </c>
      <c r="B78" s="3" t="s">
        <v>78</v>
      </c>
      <c r="C78" s="72" t="s">
        <v>153</v>
      </c>
      <c r="D78" s="3" t="s">
        <v>7</v>
      </c>
      <c r="E78" s="7">
        <v>751.84</v>
      </c>
      <c r="F78" s="16"/>
      <c r="G78" s="16"/>
    </row>
    <row r="79" spans="1:7" ht="25.5">
      <c r="A79" s="73" t="s">
        <v>159</v>
      </c>
      <c r="B79" s="3" t="s">
        <v>78</v>
      </c>
      <c r="C79" s="72" t="s">
        <v>59</v>
      </c>
      <c r="D79" s="3" t="s">
        <v>7</v>
      </c>
      <c r="E79" s="7">
        <v>181.79</v>
      </c>
      <c r="F79" s="16"/>
      <c r="G79" s="16"/>
    </row>
    <row r="80" spans="1:7" ht="57" customHeight="1" thickBot="1">
      <c r="A80" s="62" t="s">
        <v>160</v>
      </c>
      <c r="B80" s="2" t="s">
        <v>93</v>
      </c>
      <c r="C80" s="71"/>
      <c r="D80" s="71"/>
      <c r="E80" s="74">
        <f>E81</f>
        <v>1399.21</v>
      </c>
      <c r="F80" s="16"/>
      <c r="G80" s="16"/>
    </row>
    <row r="81" spans="1:7" ht="12.75">
      <c r="A81" s="42" t="s">
        <v>9</v>
      </c>
      <c r="B81" s="61"/>
      <c r="C81" s="61"/>
      <c r="D81" s="61" t="s">
        <v>10</v>
      </c>
      <c r="E81" s="12">
        <f>E82+E85+E87</f>
        <v>1399.21</v>
      </c>
      <c r="F81" s="16"/>
      <c r="G81" s="16"/>
    </row>
    <row r="82" spans="1:7" ht="25.5">
      <c r="A82" s="40" t="s">
        <v>102</v>
      </c>
      <c r="B82" s="63" t="s">
        <v>75</v>
      </c>
      <c r="C82" s="63" t="s">
        <v>0</v>
      </c>
      <c r="D82" s="63"/>
      <c r="E82" s="6">
        <f>E83+E84</f>
        <v>739.68</v>
      </c>
      <c r="F82" s="16"/>
      <c r="G82" s="16"/>
    </row>
    <row r="83" spans="1:7" ht="25.5">
      <c r="A83" s="73" t="s">
        <v>154</v>
      </c>
      <c r="B83" s="64" t="s">
        <v>75</v>
      </c>
      <c r="C83" s="72" t="s">
        <v>153</v>
      </c>
      <c r="D83" s="64" t="s">
        <v>10</v>
      </c>
      <c r="E83" s="7">
        <f>739.68-5.4</f>
        <v>734.28</v>
      </c>
      <c r="F83" s="16"/>
      <c r="G83" s="16"/>
    </row>
    <row r="84" spans="1:7" ht="25.5">
      <c r="A84" s="73" t="s">
        <v>159</v>
      </c>
      <c r="B84" s="64" t="s">
        <v>75</v>
      </c>
      <c r="C84" s="3" t="s">
        <v>59</v>
      </c>
      <c r="D84" s="64" t="s">
        <v>10</v>
      </c>
      <c r="E84" s="7">
        <v>5.4</v>
      </c>
      <c r="F84" s="16"/>
      <c r="G84" s="16"/>
    </row>
    <row r="85" spans="1:7" ht="25.5">
      <c r="A85" s="40" t="s">
        <v>76</v>
      </c>
      <c r="B85" s="2" t="s">
        <v>118</v>
      </c>
      <c r="C85" s="2" t="s">
        <v>0</v>
      </c>
      <c r="D85" s="2"/>
      <c r="E85" s="6">
        <f>E86</f>
        <v>298.8</v>
      </c>
      <c r="F85" s="16"/>
      <c r="G85" s="16"/>
    </row>
    <row r="86" spans="1:7" ht="25.5">
      <c r="A86" s="73" t="s">
        <v>159</v>
      </c>
      <c r="B86" s="3" t="s">
        <v>118</v>
      </c>
      <c r="C86" s="3" t="s">
        <v>59</v>
      </c>
      <c r="D86" s="3" t="s">
        <v>10</v>
      </c>
      <c r="E86" s="7">
        <v>298.8</v>
      </c>
      <c r="F86" s="16"/>
      <c r="G86" s="16"/>
    </row>
    <row r="87" spans="1:7" ht="25.5">
      <c r="A87" s="40" t="s">
        <v>178</v>
      </c>
      <c r="B87" s="79" t="s">
        <v>92</v>
      </c>
      <c r="C87" s="2"/>
      <c r="D87" s="2" t="s">
        <v>17</v>
      </c>
      <c r="E87" s="6">
        <f>E88</f>
        <v>360.73</v>
      </c>
      <c r="F87" s="16"/>
      <c r="G87" s="16"/>
    </row>
    <row r="88" spans="1:7" ht="44.25" customHeight="1" thickBot="1">
      <c r="A88" s="41" t="s">
        <v>69</v>
      </c>
      <c r="B88" s="5" t="s">
        <v>92</v>
      </c>
      <c r="C88" s="5" t="s">
        <v>61</v>
      </c>
      <c r="D88" s="5" t="s">
        <v>17</v>
      </c>
      <c r="E88" s="8">
        <v>360.73</v>
      </c>
      <c r="F88" s="16"/>
      <c r="G88" s="16"/>
    </row>
    <row r="89" spans="1:7" ht="14.25">
      <c r="A89" s="45" t="s">
        <v>103</v>
      </c>
      <c r="B89" s="30"/>
      <c r="C89" s="30"/>
      <c r="D89" s="30"/>
      <c r="E89" s="31">
        <f>E90+E106</f>
        <v>17285.607</v>
      </c>
      <c r="F89" s="16"/>
      <c r="G89" s="16"/>
    </row>
    <row r="90" spans="1:7" ht="23.25" customHeight="1">
      <c r="A90" s="46" t="s">
        <v>104</v>
      </c>
      <c r="B90" s="32" t="s">
        <v>20</v>
      </c>
      <c r="C90" s="32"/>
      <c r="D90" s="32"/>
      <c r="E90" s="33">
        <f>E91+E96</f>
        <v>13070.96</v>
      </c>
      <c r="F90" s="16"/>
      <c r="G90" s="16"/>
    </row>
    <row r="91" spans="1:7" ht="25.5">
      <c r="A91" s="40" t="s">
        <v>25</v>
      </c>
      <c r="B91" s="2" t="s">
        <v>19</v>
      </c>
      <c r="C91" s="2" t="s">
        <v>0</v>
      </c>
      <c r="D91" s="2"/>
      <c r="E91" s="6">
        <f>E92+E94</f>
        <v>10162.39</v>
      </c>
      <c r="F91" s="16"/>
      <c r="G91" s="16"/>
    </row>
    <row r="92" spans="1:7" ht="25.5">
      <c r="A92" s="40" t="s">
        <v>105</v>
      </c>
      <c r="B92" s="2" t="s">
        <v>21</v>
      </c>
      <c r="C92" s="2" t="s">
        <v>0</v>
      </c>
      <c r="D92" s="2"/>
      <c r="E92" s="6">
        <f>E93</f>
        <v>8726.01</v>
      </c>
      <c r="F92" s="16"/>
      <c r="G92" s="16"/>
    </row>
    <row r="93" spans="1:7" ht="38.25">
      <c r="A93" s="43" t="s">
        <v>162</v>
      </c>
      <c r="B93" s="3" t="s">
        <v>21</v>
      </c>
      <c r="C93" s="3" t="s">
        <v>60</v>
      </c>
      <c r="D93" s="3" t="s">
        <v>18</v>
      </c>
      <c r="E93" s="7">
        <f>7955.2+770.81</f>
        <v>8726.01</v>
      </c>
      <c r="F93" s="16"/>
      <c r="G93" s="16"/>
    </row>
    <row r="94" spans="1:7" ht="25.5">
      <c r="A94" s="40" t="s">
        <v>23</v>
      </c>
      <c r="B94" s="2" t="s">
        <v>24</v>
      </c>
      <c r="C94" s="2" t="s">
        <v>0</v>
      </c>
      <c r="D94" s="2"/>
      <c r="E94" s="6">
        <f>E95</f>
        <v>1436.38</v>
      </c>
      <c r="F94" s="16"/>
      <c r="G94" s="16"/>
    </row>
    <row r="95" spans="1:7" ht="38.25">
      <c r="A95" s="43" t="s">
        <v>162</v>
      </c>
      <c r="B95" s="3" t="s">
        <v>24</v>
      </c>
      <c r="C95" s="3" t="s">
        <v>60</v>
      </c>
      <c r="D95" s="3" t="s">
        <v>18</v>
      </c>
      <c r="E95" s="7">
        <f>1419+17.38</f>
        <v>1436.38</v>
      </c>
      <c r="F95" s="16"/>
      <c r="G95" s="16"/>
    </row>
    <row r="96" spans="1:7" ht="12.75">
      <c r="A96" s="40" t="s">
        <v>63</v>
      </c>
      <c r="B96" s="2" t="s">
        <v>26</v>
      </c>
      <c r="C96" s="2"/>
      <c r="D96" s="2"/>
      <c r="E96" s="6">
        <f>E97+E102+E104</f>
        <v>2908.5699999999997</v>
      </c>
      <c r="F96" s="16"/>
      <c r="G96" s="16"/>
    </row>
    <row r="97" spans="1:7" ht="25.5">
      <c r="A97" s="40" t="s">
        <v>106</v>
      </c>
      <c r="B97" s="2" t="s">
        <v>22</v>
      </c>
      <c r="C97" s="2" t="s">
        <v>0</v>
      </c>
      <c r="D97" s="2"/>
      <c r="E97" s="6">
        <f>SUM(E98:E101)</f>
        <v>2877.5699999999997</v>
      </c>
      <c r="F97" s="16"/>
      <c r="G97" s="16"/>
    </row>
    <row r="98" spans="1:7" ht="38.25">
      <c r="A98" s="43" t="s">
        <v>162</v>
      </c>
      <c r="B98" s="3" t="s">
        <v>22</v>
      </c>
      <c r="C98" s="3" t="s">
        <v>60</v>
      </c>
      <c r="D98" s="3" t="s">
        <v>18</v>
      </c>
      <c r="E98" s="7">
        <f>1029+99.46+29.62</f>
        <v>1158.08</v>
      </c>
      <c r="F98" s="16"/>
      <c r="G98" s="16"/>
    </row>
    <row r="99" spans="1:7" ht="25.5">
      <c r="A99" s="43" t="s">
        <v>163</v>
      </c>
      <c r="B99" s="3" t="s">
        <v>22</v>
      </c>
      <c r="C99" s="3" t="s">
        <v>161</v>
      </c>
      <c r="D99" s="3" t="s">
        <v>18</v>
      </c>
      <c r="E99" s="7">
        <f>30+170</f>
        <v>200</v>
      </c>
      <c r="F99" s="16"/>
      <c r="G99" s="16"/>
    </row>
    <row r="100" spans="1:7" ht="25.5">
      <c r="A100" s="73" t="s">
        <v>159</v>
      </c>
      <c r="B100" s="3" t="s">
        <v>22</v>
      </c>
      <c r="C100" s="3" t="s">
        <v>59</v>
      </c>
      <c r="D100" s="3" t="s">
        <v>18</v>
      </c>
      <c r="E100" s="7">
        <f>1659.49-41.54-170+30-40</f>
        <v>1437.95</v>
      </c>
      <c r="F100" s="16"/>
      <c r="G100" s="16"/>
    </row>
    <row r="101" spans="1:7" ht="12.75">
      <c r="A101" s="43" t="s">
        <v>46</v>
      </c>
      <c r="B101" s="3" t="s">
        <v>22</v>
      </c>
      <c r="C101" s="3" t="s">
        <v>47</v>
      </c>
      <c r="D101" s="3" t="s">
        <v>18</v>
      </c>
      <c r="E101" s="7">
        <f>41.54+40</f>
        <v>81.53999999999999</v>
      </c>
      <c r="F101" s="16"/>
      <c r="G101" s="16"/>
    </row>
    <row r="102" spans="1:7" ht="25.5">
      <c r="A102" s="40" t="s">
        <v>27</v>
      </c>
      <c r="B102" s="2" t="s">
        <v>29</v>
      </c>
      <c r="C102" s="2" t="s">
        <v>0</v>
      </c>
      <c r="D102" s="2"/>
      <c r="E102" s="6">
        <f>E103</f>
        <v>30</v>
      </c>
      <c r="F102" s="16"/>
      <c r="G102" s="16"/>
    </row>
    <row r="103" spans="1:7" ht="38.25">
      <c r="A103" s="43" t="s">
        <v>64</v>
      </c>
      <c r="B103" s="3" t="s">
        <v>29</v>
      </c>
      <c r="C103" s="3" t="s">
        <v>61</v>
      </c>
      <c r="D103" s="3" t="s">
        <v>28</v>
      </c>
      <c r="E103" s="7">
        <v>30</v>
      </c>
      <c r="F103" s="16"/>
      <c r="G103" s="16"/>
    </row>
    <row r="104" spans="1:7" ht="51">
      <c r="A104" s="43" t="s">
        <v>184</v>
      </c>
      <c r="B104" s="2" t="s">
        <v>185</v>
      </c>
      <c r="C104" s="2" t="s">
        <v>59</v>
      </c>
      <c r="D104" s="2" t="s">
        <v>44</v>
      </c>
      <c r="E104" s="6">
        <v>1</v>
      </c>
      <c r="F104" s="16"/>
      <c r="G104" s="16"/>
    </row>
    <row r="105" spans="1:7" ht="25.5">
      <c r="A105" s="43" t="s">
        <v>97</v>
      </c>
      <c r="B105" s="3" t="s">
        <v>185</v>
      </c>
      <c r="C105" s="3" t="s">
        <v>59</v>
      </c>
      <c r="D105" s="3" t="s">
        <v>44</v>
      </c>
      <c r="E105" s="7">
        <v>1</v>
      </c>
      <c r="F105" s="16"/>
      <c r="G105" s="16"/>
    </row>
    <row r="106" spans="1:7" ht="14.25">
      <c r="A106" s="77" t="s">
        <v>107</v>
      </c>
      <c r="B106" s="32" t="s">
        <v>56</v>
      </c>
      <c r="C106" s="32" t="s">
        <v>0</v>
      </c>
      <c r="D106" s="32"/>
      <c r="E106" s="33">
        <f>E107</f>
        <v>4214.647000000001</v>
      </c>
      <c r="F106" s="16"/>
      <c r="G106" s="16"/>
    </row>
    <row r="107" spans="1:7" ht="12.75">
      <c r="A107" s="40" t="s">
        <v>58</v>
      </c>
      <c r="B107" s="2" t="s">
        <v>31</v>
      </c>
      <c r="C107" s="2"/>
      <c r="D107" s="2"/>
      <c r="E107" s="6">
        <f>E108+E117+E119+E122+E128+E130+E132+E135+E126</f>
        <v>4214.647000000001</v>
      </c>
      <c r="F107" s="16"/>
      <c r="G107" s="16"/>
    </row>
    <row r="108" spans="1:7" ht="12.75">
      <c r="A108" s="40" t="s">
        <v>30</v>
      </c>
      <c r="B108" s="2" t="s">
        <v>32</v>
      </c>
      <c r="C108" s="2"/>
      <c r="D108" s="2"/>
      <c r="E108" s="6">
        <f>SUM(E109:E116)</f>
        <v>540.3900000000001</v>
      </c>
      <c r="F108" s="16"/>
      <c r="G108" s="16"/>
    </row>
    <row r="109" spans="1:7" ht="12.75">
      <c r="A109" s="47" t="s">
        <v>108</v>
      </c>
      <c r="B109" s="3" t="s">
        <v>70</v>
      </c>
      <c r="C109" s="3" t="s">
        <v>34</v>
      </c>
      <c r="D109" s="3" t="s">
        <v>44</v>
      </c>
      <c r="E109" s="7">
        <v>125.5</v>
      </c>
      <c r="F109" s="16"/>
      <c r="G109" s="16"/>
    </row>
    <row r="110" spans="1:7" ht="25.5">
      <c r="A110" s="48" t="s">
        <v>109</v>
      </c>
      <c r="B110" s="3" t="s">
        <v>33</v>
      </c>
      <c r="C110" s="3" t="s">
        <v>34</v>
      </c>
      <c r="D110" s="3" t="s">
        <v>44</v>
      </c>
      <c r="E110" s="7">
        <v>67.3</v>
      </c>
      <c r="F110" s="16"/>
      <c r="G110" s="16"/>
    </row>
    <row r="111" spans="1:7" ht="25.5">
      <c r="A111" s="48" t="s">
        <v>110</v>
      </c>
      <c r="B111" s="3" t="s">
        <v>35</v>
      </c>
      <c r="C111" s="3" t="s">
        <v>34</v>
      </c>
      <c r="D111" s="3" t="s">
        <v>44</v>
      </c>
      <c r="E111" s="7">
        <v>32.6</v>
      </c>
      <c r="F111" s="16"/>
      <c r="G111" s="16"/>
    </row>
    <row r="112" spans="1:7" ht="25.5">
      <c r="A112" s="48" t="s">
        <v>111</v>
      </c>
      <c r="B112" s="3" t="s">
        <v>36</v>
      </c>
      <c r="C112" s="3" t="s">
        <v>34</v>
      </c>
      <c r="D112" s="3" t="s">
        <v>44</v>
      </c>
      <c r="E112" s="7">
        <v>33.88</v>
      </c>
      <c r="F112" s="16"/>
      <c r="G112" s="16"/>
    </row>
    <row r="113" spans="1:7" ht="25.5" hidden="1">
      <c r="A113" s="48" t="s">
        <v>112</v>
      </c>
      <c r="B113" s="3" t="s">
        <v>37</v>
      </c>
      <c r="C113" s="3" t="s">
        <v>34</v>
      </c>
      <c r="D113" s="3" t="s">
        <v>44</v>
      </c>
      <c r="E113" s="7"/>
      <c r="F113" s="16"/>
      <c r="G113" s="16"/>
    </row>
    <row r="114" spans="1:7" ht="25.5">
      <c r="A114" s="48" t="s">
        <v>113</v>
      </c>
      <c r="B114" s="3" t="s">
        <v>38</v>
      </c>
      <c r="C114" s="3" t="s">
        <v>34</v>
      </c>
      <c r="D114" s="3" t="s">
        <v>44</v>
      </c>
      <c r="E114" s="7">
        <v>113</v>
      </c>
      <c r="F114" s="16"/>
      <c r="G114" s="16"/>
    </row>
    <row r="115" spans="1:7" ht="25.5">
      <c r="A115" s="48" t="s">
        <v>114</v>
      </c>
      <c r="B115" s="3" t="s">
        <v>39</v>
      </c>
      <c r="C115" s="3" t="s">
        <v>34</v>
      </c>
      <c r="D115" s="3" t="s">
        <v>44</v>
      </c>
      <c r="E115" s="7">
        <v>101.66</v>
      </c>
      <c r="F115" s="16"/>
      <c r="G115" s="16"/>
    </row>
    <row r="116" spans="1:7" ht="38.25">
      <c r="A116" s="48" t="s">
        <v>188</v>
      </c>
      <c r="B116" s="3" t="s">
        <v>37</v>
      </c>
      <c r="C116" s="3" t="s">
        <v>34</v>
      </c>
      <c r="D116" s="3" t="s">
        <v>44</v>
      </c>
      <c r="E116" s="7">
        <v>66.45</v>
      </c>
      <c r="F116" s="16"/>
      <c r="G116" s="16"/>
    </row>
    <row r="117" spans="1:7" ht="12.75">
      <c r="A117" s="40" t="s">
        <v>41</v>
      </c>
      <c r="B117" s="2" t="s">
        <v>42</v>
      </c>
      <c r="C117" s="2" t="s">
        <v>0</v>
      </c>
      <c r="D117" s="2"/>
      <c r="E117" s="6">
        <f>E118</f>
        <v>100</v>
      </c>
      <c r="F117" s="16"/>
      <c r="G117" s="16"/>
    </row>
    <row r="118" spans="1:7" ht="12.75">
      <c r="A118" s="43" t="s">
        <v>65</v>
      </c>
      <c r="B118" s="3" t="s">
        <v>42</v>
      </c>
      <c r="C118" s="3" t="s">
        <v>43</v>
      </c>
      <c r="D118" s="3" t="s">
        <v>40</v>
      </c>
      <c r="E118" s="7">
        <v>100</v>
      </c>
      <c r="F118" s="16"/>
      <c r="G118" s="16"/>
    </row>
    <row r="119" spans="1:7" ht="25.5">
      <c r="A119" s="40" t="s">
        <v>71</v>
      </c>
      <c r="B119" s="2" t="s">
        <v>45</v>
      </c>
      <c r="C119" s="2" t="s">
        <v>0</v>
      </c>
      <c r="D119" s="2"/>
      <c r="E119" s="6">
        <f>SUM(E120:E121)</f>
        <v>1238.14</v>
      </c>
      <c r="F119" s="16"/>
      <c r="G119" s="16"/>
    </row>
    <row r="120" spans="1:7" ht="25.5">
      <c r="A120" s="43" t="s">
        <v>97</v>
      </c>
      <c r="B120" s="3" t="s">
        <v>45</v>
      </c>
      <c r="C120" s="3" t="s">
        <v>59</v>
      </c>
      <c r="D120" s="3" t="s">
        <v>44</v>
      </c>
      <c r="E120" s="7">
        <f>1238.14-17</f>
        <v>1221.14</v>
      </c>
      <c r="F120" s="16"/>
      <c r="G120" s="16"/>
    </row>
    <row r="121" spans="1:7" ht="12.75">
      <c r="A121" s="43" t="s">
        <v>46</v>
      </c>
      <c r="B121" s="3" t="s">
        <v>45</v>
      </c>
      <c r="C121" s="3" t="s">
        <v>47</v>
      </c>
      <c r="D121" s="3" t="s">
        <v>44</v>
      </c>
      <c r="E121" s="7">
        <v>17</v>
      </c>
      <c r="F121" s="16"/>
      <c r="G121" s="16"/>
    </row>
    <row r="122" spans="1:7" ht="25.5">
      <c r="A122" s="49" t="s">
        <v>72</v>
      </c>
      <c r="B122" s="34" t="s">
        <v>73</v>
      </c>
      <c r="C122" s="34"/>
      <c r="D122" s="34"/>
      <c r="E122" s="35">
        <f>E123</f>
        <v>77</v>
      </c>
      <c r="F122" s="16"/>
      <c r="G122" s="16"/>
    </row>
    <row r="123" spans="1:7" ht="25.5">
      <c r="A123" s="43" t="s">
        <v>97</v>
      </c>
      <c r="B123" s="3" t="s">
        <v>73</v>
      </c>
      <c r="C123" s="3" t="s">
        <v>59</v>
      </c>
      <c r="D123" s="3" t="s">
        <v>44</v>
      </c>
      <c r="E123" s="7">
        <v>77</v>
      </c>
      <c r="F123" s="16"/>
      <c r="G123" s="16"/>
    </row>
    <row r="124" spans="1:7" ht="25.5" hidden="1">
      <c r="A124" s="51" t="s">
        <v>52</v>
      </c>
      <c r="B124" s="2" t="s">
        <v>54</v>
      </c>
      <c r="C124" s="2" t="s">
        <v>0</v>
      </c>
      <c r="D124" s="2"/>
      <c r="E124" s="6"/>
      <c r="F124" s="16"/>
      <c r="G124" s="16"/>
    </row>
    <row r="125" spans="1:7" ht="25.5" hidden="1">
      <c r="A125" s="52" t="s">
        <v>97</v>
      </c>
      <c r="B125" s="3" t="s">
        <v>54</v>
      </c>
      <c r="C125" s="3" t="s">
        <v>59</v>
      </c>
      <c r="D125" s="3" t="s">
        <v>53</v>
      </c>
      <c r="E125" s="7"/>
      <c r="F125" s="16"/>
      <c r="G125" s="16"/>
    </row>
    <row r="126" spans="1:7" ht="25.5">
      <c r="A126" s="49" t="s">
        <v>186</v>
      </c>
      <c r="B126" s="34" t="s">
        <v>187</v>
      </c>
      <c r="C126" s="34"/>
      <c r="D126" s="34"/>
      <c r="E126" s="35">
        <f>E127</f>
        <v>417</v>
      </c>
      <c r="F126" s="16"/>
      <c r="G126" s="16"/>
    </row>
    <row r="127" spans="1:7" ht="25.5">
      <c r="A127" s="43" t="s">
        <v>97</v>
      </c>
      <c r="B127" s="82" t="s">
        <v>187</v>
      </c>
      <c r="C127" s="3" t="s">
        <v>59</v>
      </c>
      <c r="D127" s="3" t="s">
        <v>44</v>
      </c>
      <c r="E127" s="7">
        <f>255+162</f>
        <v>417</v>
      </c>
      <c r="F127" s="16"/>
      <c r="G127" s="16"/>
    </row>
    <row r="128" spans="1:7" ht="25.5">
      <c r="A128" s="40" t="s">
        <v>164</v>
      </c>
      <c r="B128" s="34" t="s">
        <v>165</v>
      </c>
      <c r="C128" s="3"/>
      <c r="D128" s="3"/>
      <c r="E128" s="6">
        <f>E129</f>
        <v>570.36</v>
      </c>
      <c r="F128" s="16"/>
      <c r="G128" s="16"/>
    </row>
    <row r="129" spans="1:7" ht="25.5">
      <c r="A129" s="43" t="s">
        <v>97</v>
      </c>
      <c r="B129" s="3" t="s">
        <v>165</v>
      </c>
      <c r="C129" s="3" t="s">
        <v>59</v>
      </c>
      <c r="D129" s="3" t="s">
        <v>3</v>
      </c>
      <c r="E129" s="7">
        <v>570.36</v>
      </c>
      <c r="F129" s="16"/>
      <c r="G129" s="16"/>
    </row>
    <row r="130" spans="1:7" ht="12.75">
      <c r="A130" s="43" t="s">
        <v>168</v>
      </c>
      <c r="B130" s="34" t="s">
        <v>166</v>
      </c>
      <c r="C130" s="3"/>
      <c r="D130" s="3"/>
      <c r="E130" s="6">
        <f>E131</f>
        <v>702</v>
      </c>
      <c r="F130" s="16"/>
      <c r="G130" s="16"/>
    </row>
    <row r="131" spans="1:7" ht="25.5">
      <c r="A131" s="43" t="s">
        <v>167</v>
      </c>
      <c r="B131" s="3" t="s">
        <v>166</v>
      </c>
      <c r="C131" s="3" t="s">
        <v>68</v>
      </c>
      <c r="D131" s="3" t="s">
        <v>8</v>
      </c>
      <c r="E131" s="7">
        <v>702</v>
      </c>
      <c r="F131" s="16"/>
      <c r="G131" s="16"/>
    </row>
    <row r="132" spans="1:7" ht="25.5">
      <c r="A132" s="40" t="s">
        <v>48</v>
      </c>
      <c r="B132" s="2" t="s">
        <v>119</v>
      </c>
      <c r="C132" s="2"/>
      <c r="D132" s="2"/>
      <c r="E132" s="6">
        <f>E133+E134</f>
        <v>499.757</v>
      </c>
      <c r="F132" s="16"/>
      <c r="G132" s="16"/>
    </row>
    <row r="133" spans="1:7" ht="38.25">
      <c r="A133" s="43" t="s">
        <v>162</v>
      </c>
      <c r="B133" s="3" t="s">
        <v>50</v>
      </c>
      <c r="C133" s="3" t="s">
        <v>60</v>
      </c>
      <c r="D133" s="3" t="s">
        <v>49</v>
      </c>
      <c r="E133" s="7">
        <f>507-46-14.243</f>
        <v>446.757</v>
      </c>
      <c r="F133" s="16"/>
      <c r="G133" s="16"/>
    </row>
    <row r="134" spans="1:7" ht="25.5">
      <c r="A134" s="43" t="s">
        <v>97</v>
      </c>
      <c r="B134" s="3" t="s">
        <v>50</v>
      </c>
      <c r="C134" s="3" t="s">
        <v>59</v>
      </c>
      <c r="D134" s="3" t="s">
        <v>49</v>
      </c>
      <c r="E134" s="7">
        <f>60-7</f>
        <v>53</v>
      </c>
      <c r="F134" s="16"/>
      <c r="G134" s="16"/>
    </row>
    <row r="135" spans="1:7" ht="12.75">
      <c r="A135" s="40" t="s">
        <v>115</v>
      </c>
      <c r="B135" s="2" t="s">
        <v>55</v>
      </c>
      <c r="C135" s="2" t="s">
        <v>0</v>
      </c>
      <c r="D135" s="2"/>
      <c r="E135" s="6">
        <f>E136</f>
        <v>70</v>
      </c>
      <c r="F135" s="16"/>
      <c r="G135" s="16"/>
    </row>
    <row r="136" spans="1:7" ht="26.25" thickBot="1">
      <c r="A136" s="44" t="s">
        <v>97</v>
      </c>
      <c r="B136" s="9" t="s">
        <v>55</v>
      </c>
      <c r="C136" s="9" t="s">
        <v>59</v>
      </c>
      <c r="D136" s="9" t="s">
        <v>44</v>
      </c>
      <c r="E136" s="10">
        <v>70</v>
      </c>
      <c r="F136" s="16"/>
      <c r="G136" s="16"/>
    </row>
    <row r="137" spans="1:7" ht="18" customHeight="1" thickBot="1">
      <c r="A137" s="50" t="s">
        <v>57</v>
      </c>
      <c r="B137" s="36"/>
      <c r="C137" s="36"/>
      <c r="D137" s="36"/>
      <c r="E137" s="37">
        <f>E11+E89</f>
        <v>114927.80700000002</v>
      </c>
      <c r="F137" s="16"/>
      <c r="G137" s="16"/>
    </row>
  </sheetData>
  <sheetProtection/>
  <mergeCells count="13">
    <mergeCell ref="B1:E1"/>
    <mergeCell ref="B3:E3"/>
    <mergeCell ref="B2:E2"/>
    <mergeCell ref="A5:G5"/>
    <mergeCell ref="B4:E4"/>
    <mergeCell ref="A7:E7"/>
    <mergeCell ref="F7:G7"/>
    <mergeCell ref="A6:G6"/>
    <mergeCell ref="A8:A9"/>
    <mergeCell ref="B8:B9"/>
    <mergeCell ref="C8:C9"/>
    <mergeCell ref="D8:D9"/>
    <mergeCell ref="E8:E9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2015-04-13T12:17:32Z</cp:lastPrinted>
  <dcterms:created xsi:type="dcterms:W3CDTF">2002-03-11T10:22:12Z</dcterms:created>
  <dcterms:modified xsi:type="dcterms:W3CDTF">2015-04-20T08:56:32Z</dcterms:modified>
  <cp:category/>
  <cp:version/>
  <cp:contentType/>
  <cp:contentStatus/>
</cp:coreProperties>
</file>