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<sst xmlns="http://schemas.openxmlformats.org/spreadsheetml/2006/main" count="45" uniqueCount="28">
  <si>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</si>
  <si>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</si>
  <si>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</si>
  <si>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</si>
  <si>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</si>
  <si>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</si>
  <si>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</si>
  <si>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</si>
  <si>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</si>
  <si>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</si>
  <si>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</si>
  <si>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</si>
  <si>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</si>
  <si>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</si>
  <si>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</si>
  <si>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</si>
  <si>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</si>
  <si>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</si>
  <si>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</si>
  <si>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</si>
  <si>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</si>
  <si>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</si>
  <si>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</si>
  <si>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</si>
  <si>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х</t>
  </si>
  <si>
    <t>исп. Шалаев Сергей Александрович (81371)61663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</si>
  <si>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декабря 2016 года</t>
  </si>
  <si>
    <t>Глава администрации ______________Бычинина М.В.         
Главный бухгалтер_________________Никулина Ю.Н.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</si>
</sst>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4">
      <selection activeCell="A16" sqref="A16:E16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10.14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6" width="8.28125" style="3" customWidth="1"/>
    <col min="17" max="17" width="9.281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9">
      <c r="R1" s="19" t="s">
        <v>16</v>
      </c>
      <c r="S1" s="19"/>
      <c r="T1" s="19"/>
      <c r="U1" s="19"/>
    </row>
    <row r="2" spans="18:21" ht="9">
      <c r="R2" s="19" t="s">
        <v>21</v>
      </c>
      <c r="S2" s="19"/>
      <c r="T2" s="19"/>
      <c r="U2" s="19"/>
    </row>
    <row r="3" spans="18:21" ht="9">
      <c r="R3" s="19" t="s">
        <v>22</v>
      </c>
      <c r="S3" s="19"/>
      <c r="T3" s="19"/>
      <c r="U3" s="19"/>
    </row>
    <row r="4" spans="1:17" ht="66" customHeight="1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23" t="s">
        <v>20</v>
      </c>
      <c r="Q6" s="23"/>
    </row>
    <row r="7" spans="1:19" ht="10.5" customHeight="1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7" t="s">
        <v>18</v>
      </c>
      <c r="O7" s="28"/>
      <c r="P7" s="28"/>
      <c r="Q7" s="28"/>
      <c r="R7" s="28"/>
      <c r="S7" s="29"/>
    </row>
    <row r="8" spans="1:19" ht="10.5" customHeight="1">
      <c r="A8" s="20" t="s">
        <v>7</v>
      </c>
      <c r="B8" s="20" t="s">
        <v>13</v>
      </c>
      <c r="C8" s="20" t="s">
        <v>8</v>
      </c>
      <c r="D8" s="24" t="s">
        <v>19</v>
      </c>
      <c r="E8" s="20" t="s">
        <v>10</v>
      </c>
      <c r="F8" s="20" t="s">
        <v>11</v>
      </c>
      <c r="G8" s="20" t="s">
        <v>9</v>
      </c>
      <c r="H8" s="21" t="s">
        <v>2</v>
      </c>
      <c r="I8" s="21"/>
      <c r="J8" s="21"/>
      <c r="K8" s="21"/>
      <c r="L8" s="22"/>
      <c r="M8" s="22"/>
      <c r="N8" s="30" t="s">
        <v>3</v>
      </c>
      <c r="O8" s="27" t="s">
        <v>4</v>
      </c>
      <c r="P8" s="28"/>
      <c r="Q8" s="28"/>
      <c r="R8" s="28"/>
      <c r="S8" s="29"/>
    </row>
    <row r="9" spans="1:19" ht="38.25">
      <c r="A9" s="20"/>
      <c r="B9" s="20"/>
      <c r="C9" s="20"/>
      <c r="D9" s="25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30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9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24</v>
      </c>
      <c r="N10" s="6">
        <f aca="true" t="shared" si="0" ref="N10:N15">O10+P10+Q10+R10</f>
        <v>1946892.06</v>
      </c>
      <c r="O10" s="6">
        <f>158534.21+118900.66+79267.1+79267.1+79267.1+79267.1+39633.55+79267.1</f>
        <v>713403.9199999999</v>
      </c>
      <c r="P10" s="6">
        <f>79391.91+59543.94+39695.96+39695.96+39695.96+39695.96+19847.97+39695.96</f>
        <v>357263.62000000005</v>
      </c>
      <c r="Q10" s="6">
        <f>140013.7+89315.9+59543.94+38618.12+59543.94+59543.94+29771.97+59543.94</f>
        <v>535895.45</v>
      </c>
      <c r="R10" s="10">
        <f>54702.86+56721.51+37814.34+58740.16+37814.34+37814.34+18907.18+37814.34</f>
        <v>340329.06999999995</v>
      </c>
      <c r="S10" s="5" t="s">
        <v>24</v>
      </c>
    </row>
    <row r="11" spans="1:19" ht="9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24</v>
      </c>
      <c r="N11" s="6">
        <f t="shared" si="0"/>
        <v>6872155.2</v>
      </c>
      <c r="O11" s="6">
        <f>592529.69+444397.27+296264.85+296264.84+296264.85+296264.85+148132.42+296264.85</f>
        <v>2666383.62</v>
      </c>
      <c r="P11" s="6">
        <f>296731.34+222548.51+148365.67+148365.67+148365.67+148365.67+74182.83+148365.67</f>
        <v>1335291.03</v>
      </c>
      <c r="Q11" s="6">
        <f>454173.81+333822.76+222548.5+213471.7+222548.5+222548.5+111274.25+222548.5</f>
        <v>2002936.52</v>
      </c>
      <c r="R11" s="10">
        <f>183710.76+144590.66+96393.78+105470.59+96393.78+96393.78+48196.9+96393.78</f>
        <v>867544.0300000001</v>
      </c>
      <c r="S11" s="5" t="s">
        <v>24</v>
      </c>
    </row>
    <row r="12" spans="1:19" ht="9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24</v>
      </c>
      <c r="N12" s="6">
        <f t="shared" si="0"/>
        <v>13786605.639999999</v>
      </c>
      <c r="O12" s="6">
        <f>1152123.1+864092.32+576061.55+576061.54+576061.55+576061.55+288030.77+576061.55</f>
        <v>5184553.929999999</v>
      </c>
      <c r="P12" s="6">
        <f>576968.6+432726.45+288484.3+288484.31+288484.3+288484.3+144242.15+288484.3</f>
        <v>2596358.71</v>
      </c>
      <c r="Q12" s="6">
        <f>950234.09+649089.68+432726.45+347945.27+432726.45+432726.45+216363.23+432726.45</f>
        <v>3894538.0700000008</v>
      </c>
      <c r="R12" s="10">
        <f>384364.35+351859.16+234572.77+319353.95+234572.77+234572.77+117286.39+234572.77</f>
        <v>2111154.9299999997</v>
      </c>
      <c r="S12" s="5" t="s">
        <v>24</v>
      </c>
    </row>
    <row r="13" spans="1:19" ht="9">
      <c r="A13" s="5" t="s">
        <v>23</v>
      </c>
      <c r="B13" s="8">
        <v>42149</v>
      </c>
      <c r="C13" s="8">
        <v>42160</v>
      </c>
      <c r="D13" s="8">
        <v>42719</v>
      </c>
      <c r="E13" s="6">
        <v>479</v>
      </c>
      <c r="F13" s="6">
        <v>496.29</v>
      </c>
      <c r="G13" s="6">
        <v>36430</v>
      </c>
      <c r="H13" s="13">
        <v>18079844.7</v>
      </c>
      <c r="I13" s="14">
        <v>7748763.85</v>
      </c>
      <c r="J13" s="14">
        <v>3880482.46</v>
      </c>
      <c r="K13" s="14">
        <v>5820723.69</v>
      </c>
      <c r="L13" s="14">
        <v>629874.7</v>
      </c>
      <c r="M13" s="5" t="s">
        <v>24</v>
      </c>
      <c r="N13" s="6">
        <f t="shared" si="0"/>
        <v>17353831.24</v>
      </c>
      <c r="O13" s="6">
        <f>1656520.7+1242390.53+828260.35+828260.37+828260.35+828260.35+414130.18+828260.35</f>
        <v>7454343.179999999</v>
      </c>
      <c r="P13" s="6">
        <f>829564.52+622173.39+414782.26+414782.25+414782.25+414782.26+207391.13+414782.26</f>
        <v>3733040.3199999994</v>
      </c>
      <c r="Q13" s="6">
        <f>986148.08+1004776.98+71707.44+550465.95+665249.75+27269.96+142053.78+550465.95+550465.95+117696.59+35853.72+275232.97+71707.44+550465.95</f>
        <v>5599560.51</v>
      </c>
      <c r="R13" s="17">
        <f>398891.36+34002.6+70346.33+24357.18+35173.17+4116.59</f>
        <v>566887.23</v>
      </c>
      <c r="S13" s="5" t="s">
        <v>24</v>
      </c>
    </row>
    <row r="14" spans="1:19" ht="9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24</v>
      </c>
      <c r="N14" s="6">
        <f t="shared" si="0"/>
        <v>12982996.260000002</v>
      </c>
      <c r="O14" s="6">
        <f>1181241.62+885931.22+590620.81+590620.81+590620.81+590620.81+295310.41+590620.81</f>
        <v>5315587.300000001</v>
      </c>
      <c r="P14" s="6">
        <f>591550.79+443663.09+295775.39+295775.41+295775.4+295775.4+147887.7+295775.4</f>
        <v>2661978.58</v>
      </c>
      <c r="Q14" s="6">
        <f>1706295.61+47677.94+395985.16+395985.16+23457.86+395985.16+395985.16+47677.93+23838.97+197992.58+47677.93+395985.16</f>
        <v>4074544.620000001</v>
      </c>
      <c r="R14" s="17">
        <f>240260.66+112495.84+136715.9+160173.77+112495.84+56247.91+112495.84</f>
        <v>930885.76</v>
      </c>
      <c r="S14" s="5" t="s">
        <v>24</v>
      </c>
    </row>
    <row r="15" spans="8:18" ht="12.75" customHeight="1">
      <c r="H15" s="4">
        <f>SUM(H10:H14)</f>
        <v>57622788.199999996</v>
      </c>
      <c r="I15" s="4">
        <f>SUM(I10:I14)</f>
        <v>23170906.92</v>
      </c>
      <c r="J15" s="4">
        <f>SUM(J10:J14)</f>
        <v>11603695.71</v>
      </c>
      <c r="K15" s="4">
        <f>SUM(K10:K14)</f>
        <v>17405543.57</v>
      </c>
      <c r="L15" s="4">
        <f>SUM(L10:L14)</f>
        <v>5442642</v>
      </c>
      <c r="N15" s="2">
        <f t="shared" si="0"/>
        <v>52942480.400000006</v>
      </c>
      <c r="O15" s="3">
        <f>SUM(O10:O14)</f>
        <v>21334271.95</v>
      </c>
      <c r="P15" s="3">
        <f>SUM(P10:P14)</f>
        <v>10683932.26</v>
      </c>
      <c r="Q15" s="3">
        <f>SUM(Q10:Q14)</f>
        <v>16107475.170000002</v>
      </c>
      <c r="R15" s="16">
        <f>SUM(R10:R14)</f>
        <v>4816801.02</v>
      </c>
    </row>
    <row r="16" spans="1:18" ht="42" customHeight="1">
      <c r="A16" s="18" t="s">
        <v>27</v>
      </c>
      <c r="B16" s="18"/>
      <c r="C16" s="18"/>
      <c r="D16" s="18"/>
      <c r="E16" s="18"/>
      <c r="H16" s="11"/>
      <c r="I16" s="11"/>
      <c r="J16" s="11"/>
      <c r="K16" s="11"/>
      <c r="L16" s="11"/>
      <c r="R16" s="16"/>
    </row>
    <row r="17" ht="9">
      <c r="H17" s="12"/>
    </row>
    <row r="18" spans="1:8" ht="10.5" customHeight="1">
      <c r="A18" s="18" t="s">
        <v>25</v>
      </c>
      <c r="B18" s="18"/>
      <c r="C18" s="18"/>
      <c r="D18" s="18"/>
      <c r="E18" s="18"/>
      <c r="H18" s="12"/>
    </row>
    <row r="19" ht="9">
      <c r="H19" s="12"/>
    </row>
    <row r="20" ht="9">
      <c r="H20" s="12"/>
    </row>
  </sheetData>
  <sheetProtection/>
  <mergeCells count="19">
    <mergeCell ref="D8:D9"/>
    <mergeCell ref="A8:A9"/>
    <mergeCell ref="A4:Q4"/>
    <mergeCell ref="N7:S7"/>
    <mergeCell ref="O8:S8"/>
    <mergeCell ref="G8:G9"/>
    <mergeCell ref="N8:N9"/>
    <mergeCell ref="B8:B9"/>
    <mergeCell ref="A7:M7"/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2016-11-22T13:31:56Z</cp:lastPrinted>
  <dcterms:created xsi:type="dcterms:W3CDTF">1996-10-08T23:32:33Z</dcterms:created>
  <dcterms:modified xsi:type="dcterms:W3CDTF">2016-11-22T13:33:09Z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