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15" windowWidth="10020" windowHeight="8085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 refMode="R1C1"/>
</workbook>
</file>

<file path=xl/sharedStrings.xml><?xml version="1.0" encoding="utf-8"?>
<sst xmlns="http://schemas.openxmlformats.org/spreadsheetml/2006/main" count="658" uniqueCount="264">
  <si>
    <t/>
  </si>
  <si>
    <t>0309</t>
  </si>
  <si>
    <t>0409</t>
  </si>
  <si>
    <t>0410</t>
  </si>
  <si>
    <t>0501</t>
  </si>
  <si>
    <t>0502</t>
  </si>
  <si>
    <t>Мероприятия в области коммунального хозяйства</t>
  </si>
  <si>
    <t>0801</t>
  </si>
  <si>
    <t>1001</t>
  </si>
  <si>
    <t>Массовый спорт</t>
  </si>
  <si>
    <t>1102</t>
  </si>
  <si>
    <t>Наименование</t>
  </si>
  <si>
    <t>Раздел, подраздел</t>
  </si>
  <si>
    <t>Целевая статья</t>
  </si>
  <si>
    <t>Вид расхода</t>
  </si>
  <si>
    <t>0310</t>
  </si>
  <si>
    <t>0503</t>
  </si>
  <si>
    <t>0707</t>
  </si>
  <si>
    <t>0104</t>
  </si>
  <si>
    <t>Глава местной администрации (исполнительно-распорядительного органа муниципального образования)</t>
  </si>
  <si>
    <t>Расходы на выплаты муниципальным служащим органов местного самоуправления</t>
  </si>
  <si>
    <t>Депутаты представительного органа муниципального образования</t>
  </si>
  <si>
    <t>0103</t>
  </si>
  <si>
    <t>Межбюджетные трансферты</t>
  </si>
  <si>
    <t>540</t>
  </si>
  <si>
    <t>0111</t>
  </si>
  <si>
    <t>Резервные фонды местных администраций</t>
  </si>
  <si>
    <t xml:space="preserve"> 870</t>
  </si>
  <si>
    <t>0113</t>
  </si>
  <si>
    <t>Осуществление первичного воинского учета на территориях, где отсутствуют военные комиссариаты</t>
  </si>
  <si>
    <t>0203</t>
  </si>
  <si>
    <t>0412</t>
  </si>
  <si>
    <t>Проведение выборов в представительные органы муниципального образования</t>
  </si>
  <si>
    <t>0107</t>
  </si>
  <si>
    <t>62.9.1543</t>
  </si>
  <si>
    <t>ИТОГО</t>
  </si>
  <si>
    <t>Прочие непрограммные расходы</t>
  </si>
  <si>
    <t>244</t>
  </si>
  <si>
    <t>121</t>
  </si>
  <si>
    <t>123</t>
  </si>
  <si>
    <t>Благоустройство</t>
  </si>
  <si>
    <t>Содержание органов местного 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</si>
  <si>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</si>
  <si>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</si>
  <si>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321</t>
  </si>
  <si>
    <t>Иные выплаты, за исключением ФОТ государственных (муниципальных) органов, лицам, привлекаемым согласно законодательству для выполнения отдельных полномочий</t>
  </si>
  <si>
    <t>Проведение мероприятий, осуществляемых органами местного самоуправления</t>
  </si>
  <si>
    <t>Диспансеризация муниципальных и немуниципальных служащих</t>
  </si>
  <si>
    <t>Другие вопросы в области национальной экономики</t>
  </si>
  <si>
    <t>Мероприятия по обеспечению первичных мер пожарной безопасности</t>
  </si>
  <si>
    <t>ПРОГРАММНАЯ ЧАСТЬ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</si>
  <si>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</si>
  <si>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для обеспечения государственных (муниципальных) нужд </t>
  </si>
  <si>
    <t>Содержание муниципального жилищного фонда, в том числе капитальный ремонт муниципального жилищного фонда</t>
  </si>
  <si>
    <t>Мероприятия в области жилищного хозяйства</t>
  </si>
  <si>
    <t>Проведение мероприятий по организации уличного освещения</t>
  </si>
  <si>
    <t>Проведение культурно-массовых мероприятий к праздничным и памятным датам</t>
  </si>
  <si>
    <t>Мероприятия по обеспечению деятельности подведомственных учреждений физкультуры и спорта</t>
  </si>
  <si>
    <t>НЕПРОГРАММНАЯ ЧАСТЬ</t>
  </si>
  <si>
    <t>Обеспечение деятельности органов управления</t>
  </si>
  <si>
    <t>Муниципальные служащие органов местного самоуправления (ФОТ)</t>
  </si>
  <si>
    <t>Содержание органов местного самоуправления,  том числе оплата труда немуниципальных служащих</t>
  </si>
  <si>
    <t>Прочие расходы</t>
  </si>
  <si>
    <t>Передача полномочий по жилищному контролю</t>
  </si>
  <si>
    <t>Передача полномочий по казначейскому исполнению бюджетов поселений</t>
  </si>
  <si>
    <t>Передача полномочий по некоторым жилищным вопросам</t>
  </si>
  <si>
    <t>Передача полномочий по регулированию тарифов на товары и услуги организаций коммунального комплекса</t>
  </si>
  <si>
    <t>Передача полномочий по осуществлению финансового контроля бюджетов поселений</t>
  </si>
  <si>
    <t>Передача полномочий по организации централизованных коммунальных услуг</t>
  </si>
  <si>
    <t>Капитальный ремонт и ремонт автомобильных дорог общего пользования местного значения</t>
  </si>
  <si>
    <t>Защита населения и территорий от чрезвычайных ситуаций природного и техногенного характера,гражданская оборона</t>
  </si>
  <si>
    <t>Обеспечение пожарной безопасности</t>
  </si>
  <si>
    <t>Жилищное хозяйство</t>
  </si>
  <si>
    <t>Коммунальное хозяйство</t>
  </si>
  <si>
    <t>Мероприятия по организация и содержанию мест захоронений</t>
  </si>
  <si>
    <t>Прочие мероприятия по благоустройству территории  поселения</t>
  </si>
  <si>
    <t>Культура</t>
  </si>
  <si>
    <t>Мероприятия по обеспечению деятельности муниципальных библиотек</t>
  </si>
  <si>
    <t xml:space="preserve">Муниципальная программа социально-экономического развития МО Большеколпанское сельское поселение  </t>
  </si>
  <si>
    <t>0401</t>
  </si>
  <si>
    <t>Общеэкономические вопросы</t>
  </si>
  <si>
    <t>Реализация мероприятий, направленных на снижение напряженности на рынке труда</t>
  </si>
  <si>
    <t>Мероприятия по развитию и поддержке предпринимательства</t>
  </si>
  <si>
    <t>Проведение мероприятий по переселению граждан из аварийного жилого фонда</t>
  </si>
  <si>
    <t>414</t>
  </si>
  <si>
    <r>
      <t xml:space="preserve">Бюджетные инвестиции в объекты капитального строительства государственной (муниципальной) собственности     </t>
    </r>
    <r>
      <rPr>
        <i/>
        <sz val="10"/>
        <color indexed="8"/>
        <rFont val="Times New Roman"/>
        <family val="1"/>
      </rPr>
      <t xml:space="preserve">(бюджет фонда ЖКХ) </t>
    </r>
  </si>
  <si>
    <r>
      <t xml:space="preserve">Бюджетные инвестиции в объекты капитального строительства государственной (муниципальной) собственности    </t>
    </r>
    <r>
      <rPr>
        <i/>
        <sz val="10"/>
        <color indexed="8"/>
        <rFont val="Times New Roman"/>
        <family val="1"/>
      </rPr>
      <t>(областной бюджет, бюджет ГМР, местный бюджет)</t>
    </r>
  </si>
  <si>
    <t>Мероприятия по обеспечению деятельности подведомственных учреждений (МКУ)</t>
  </si>
  <si>
    <t>111</t>
  </si>
  <si>
    <t>Фонд оплаты труда казенных учреждений и взносы по обязательному социальному страхованию</t>
  </si>
  <si>
    <t>Мероприятия по обеспечению деятельности подведомственных учреждений культуры (МКУК)</t>
  </si>
  <si>
    <t>Прочая закупка товаров, работ и услуг для обеспечения государственных (муниципальных) нужд</t>
  </si>
  <si>
    <t>122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</si>
  <si>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</si>
  <si>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ФОТ</t>
  </si>
  <si>
    <t>Мероприятия в области информационно-коммуникационных технологий и связи</t>
  </si>
  <si>
    <t>Пособия, компенсации и иные социальные выплаты гражданам, кроме публичных нормативных обязательств</t>
  </si>
  <si>
    <t>Доплат к пенсиям муниципальных служащих</t>
  </si>
  <si>
    <t>Мероприятия по энергосбережению и повышению энергетической эффективности муниципальных объектов</t>
  </si>
  <si>
    <t>МО Большеколпанское сельское поселение</t>
  </si>
  <si>
    <t>Проведение мероприятий по гражданской обороне</t>
  </si>
  <si>
    <t>Иные выплаты, за исключением фонда оплаты труда государственных (муниципальных) органов, лицам привлекаемым согласно законодательству для выполнения отдельных полномочий</t>
  </si>
  <si>
    <t>0505</t>
  </si>
  <si>
    <t>Другие вопросы в области ЖКХ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</si>
  <si>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</si>
  <si>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</si>
  <si>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Подготовка и проведение мероприятий, посвященные Дню Победы в ВОВ 1941-1945гг.</t>
  </si>
  <si>
    <t>62.9.1641</t>
  </si>
  <si>
    <t>Субсидии на капитальный ремонт и ремонт автомобильных дорог общего пользования местного значения</t>
  </si>
  <si>
    <t>Проведение мероприятий по обеспечению безопасности дорожного движения</t>
  </si>
  <si>
    <t>853</t>
  </si>
  <si>
    <t>Поддержка муниципальных образований по развитию общественной инфраструктуры муниципального значения</t>
  </si>
  <si>
    <t>Реализация проектов местных инициатив граждан</t>
  </si>
  <si>
    <t>Обеспечение выплат стимулирующего характера работникам муниципальных учреждений культуры</t>
  </si>
  <si>
    <t>Закупка товаров, работ, услуг в сфере информационно-коммуникационных технологий</t>
  </si>
  <si>
    <t>242</t>
  </si>
  <si>
    <t>Проведение мероприятий по борьбе с борщевиком Сосновского</t>
  </si>
  <si>
    <t>Содержание муниципального нежилого фонда</t>
  </si>
  <si>
    <t>71201.15120</t>
  </si>
  <si>
    <t>71 0 00 00000</t>
  </si>
  <si>
    <t>71 1 00 00000</t>
  </si>
  <si>
    <t>71 1 01 15330</t>
  </si>
  <si>
    <t>71 1 01 15510</t>
  </si>
  <si>
    <t>71 2 00 00000</t>
  </si>
  <si>
    <t>71 3 01 12900</t>
  </si>
  <si>
    <t>71 3 01 00000</t>
  </si>
  <si>
    <t>71 3 01 16400</t>
  </si>
  <si>
    <t>71 3 01.15200</t>
  </si>
  <si>
    <t>71 3 01.15210</t>
  </si>
  <si>
    <t>71 3 01.95020</t>
  </si>
  <si>
    <t>71 3 01.15620</t>
  </si>
  <si>
    <t>71 3 01.15220</t>
  </si>
  <si>
    <t>71 3 01.15410</t>
  </si>
  <si>
    <t>71 3 01.15380</t>
  </si>
  <si>
    <t>71 4 00 00000</t>
  </si>
  <si>
    <t>71 5 00 00000</t>
  </si>
  <si>
    <t xml:space="preserve">61 0 00 00000 </t>
  </si>
  <si>
    <t>61 7 00 00000</t>
  </si>
  <si>
    <t>61 8 00 00000</t>
  </si>
  <si>
    <t>62 0 00 00000</t>
  </si>
  <si>
    <t>62 9 00 00000</t>
  </si>
  <si>
    <t>62 9 00 15500</t>
  </si>
  <si>
    <t>71 3 01 15420</t>
  </si>
  <si>
    <t>71 3 01 15530</t>
  </si>
  <si>
    <t>71 3 01 15540</t>
  </si>
  <si>
    <t>71 4 01 15630</t>
  </si>
  <si>
    <t>71 4 01 12500</t>
  </si>
  <si>
    <t>71 4 01 12600</t>
  </si>
  <si>
    <t>71 4 01 70360</t>
  </si>
  <si>
    <t>71 5 01 12800</t>
  </si>
  <si>
    <t>61 7 00 11020</t>
  </si>
  <si>
    <t>61 7 00 11040</t>
  </si>
  <si>
    <t>61 8 00 11030</t>
  </si>
  <si>
    <t>61 8 00 11050</t>
  </si>
  <si>
    <t>61 8 00 71340</t>
  </si>
  <si>
    <t>62 9 00 13000</t>
  </si>
  <si>
    <t>62 9 00 13010</t>
  </si>
  <si>
    <t>62 9 00 13020</t>
  </si>
  <si>
    <t>62 9 00 13030</t>
  </si>
  <si>
    <t>62 9 00 13040</t>
  </si>
  <si>
    <t>62 9 00 13060</t>
  </si>
  <si>
    <t>62 9 00 13070</t>
  </si>
  <si>
    <t>62 9 00 15020</t>
  </si>
  <si>
    <t>62 9 00 15050</t>
  </si>
  <si>
    <t>62 9 00 15160</t>
  </si>
  <si>
    <t>62 9 00 15280</t>
  </si>
  <si>
    <t>62 9 00 51180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</si>
  <si>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</si>
  <si>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</si>
  <si>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71 3 01.S9602</t>
  </si>
  <si>
    <t>129</t>
  </si>
  <si>
    <t>Взносы по обязательному социальному страхованиюна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</si>
  <si>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</si>
  <si>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870</t>
  </si>
  <si>
    <t>71 3 01 70140</t>
  </si>
  <si>
    <t>412</t>
  </si>
  <si>
    <t xml:space="preserve">Бюджетные инвестиции в объекты капитального строительства государственной (муниципальной) собственности   </t>
  </si>
  <si>
    <t>71 3 01.09502</t>
  </si>
  <si>
    <t>71 3 01.09602</t>
  </si>
  <si>
    <t>71 3 01 S0880</t>
  </si>
  <si>
    <t>71 3 01 70880</t>
  </si>
  <si>
    <t>71 3 01 S4390</t>
  </si>
  <si>
    <t>71 3 01 74390</t>
  </si>
  <si>
    <t>Софинансирование мероприятий по борьбе с борщевиком Сосновского</t>
  </si>
  <si>
    <t>Софинансирование мероприятий на реализацию областного закона от 12.05.2015г. № 42-ОЗ</t>
  </si>
  <si>
    <t>Субсидии на реализацию областного закона от 12.05.2015г. № 42-ОЗ</t>
  </si>
  <si>
    <t>71 3 01 72020</t>
  </si>
  <si>
    <t>71 5 01 15080</t>
  </si>
  <si>
    <t>Бюджетные инвестиции на приобретение объектов недвижимого имущества в государственную (муниципальную) собственность</t>
  </si>
  <si>
    <t>Бюджетные инвестиции в объекты капитального строительства собственности муниципальных образований</t>
  </si>
  <si>
    <t>71 3 01 S4310</t>
  </si>
  <si>
    <t>71 2 01 15100</t>
  </si>
  <si>
    <t>Обеспечение выплат стимулирующего характера учреждениям культуры Ленинградской области</t>
  </si>
  <si>
    <t>Бюджет на 2018 год (тыс.руб.)</t>
  </si>
  <si>
    <t>Подпрограмма «Обеспечение безопасности на территории МО Большеколпанское сельское поселение» на 2018год</t>
  </si>
  <si>
    <t>Подпрограмма «Стимулирование экономичесой активности на территории МО Большеколпанское сельское поселение» на 2018 год</t>
  </si>
  <si>
    <t xml:space="preserve">Уплата  иных платежей </t>
  </si>
  <si>
    <t>Дорожное хозяйство (Дорожный фонд)</t>
  </si>
  <si>
    <t>Комплексные меры по профилактике безнадзорности и наркотической деятельности</t>
  </si>
  <si>
    <t>71 5 01 15680</t>
  </si>
  <si>
    <t>Подпрограмма  «Формирование комфортной городской среды на территории Большеколпанского сельского поселения Гатчинского муниципального района»  на 2018 год</t>
  </si>
  <si>
    <t>Формирование комфортной городской среды</t>
  </si>
  <si>
    <t>Уплата иных платежей</t>
  </si>
  <si>
    <t>Передача полномочий по осуществлению внутреннего финансового контроля</t>
  </si>
  <si>
    <t>Уплата  иных платежей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</si>
  <si>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</si>
  <si>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62 9 00 17110</t>
  </si>
  <si>
    <t>Подпрограмма  «Развитие физической культуры, спорта и молодежной политики на территории Большеколпанского сельского поселения Гатчинского муниципального района»  на 2018 год</t>
  </si>
  <si>
    <t>Подпрограмма «Развитие культуры, организация праздничных мероприятий на территории Большеколпанского сельского поселения Гатчинского муниципального района»  на 2018 год</t>
  </si>
  <si>
    <t>Подпрограмма  «Жилищно - коммунальное хозяйство, содержание автомобильных дорог и благоустройство территории Большеколпанского сельского поселения Гатчинского муниципального района»  на 2018 год</t>
  </si>
  <si>
    <t>Приложение №11</t>
  </si>
  <si>
    <t>71 1 01 15031</t>
  </si>
  <si>
    <t>Владение, пользование и распоряжение имуществом, находящимся в муниципальной собственности поселения</t>
  </si>
  <si>
    <t>71 3 01 16490</t>
  </si>
  <si>
    <t>71 3 01 15611</t>
  </si>
  <si>
    <t>71 9 01 15401</t>
  </si>
  <si>
    <t>61 8 00 15070</t>
  </si>
  <si>
    <t>0106</t>
  </si>
  <si>
    <t>Организация профессионального образования и дополнительного образования муниципальных служащих</t>
  </si>
  <si>
    <t>71 9 00 00000</t>
  </si>
  <si>
    <t>852</t>
  </si>
  <si>
    <t>62 9 00 13150</t>
  </si>
  <si>
    <t>№_____    от _________2018 года</t>
  </si>
  <si>
    <t>Исполнение судебных актов</t>
  </si>
  <si>
    <t>831</t>
  </si>
  <si>
    <t>Мероприятия на реализацию проектов местных инициатив граждан по 95-оз</t>
  </si>
  <si>
    <t>71 3 01 18530</t>
  </si>
  <si>
    <t>110</t>
  </si>
  <si>
    <t>Расходы на выплаты персоналу казенных учреждений</t>
  </si>
  <si>
    <t>Обеспечение выплат стимулирующего характера учреждениям культуры Ленинградской области на ДК</t>
  </si>
  <si>
    <t>71 4 01 70363</t>
  </si>
  <si>
    <t>Обеспечение выплат стимулирующего характера учреждениям культуры Ленинградской области на библиотеки</t>
  </si>
  <si>
    <t>71 4 01 70361</t>
  </si>
  <si>
    <t>% исполнения</t>
  </si>
  <si>
    <t>к Решению совета депутатов</t>
  </si>
  <si>
    <t xml:space="preserve">Исполнение бюджетных ассигнований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бюджета МО Большеколпанское сельское поселение за 1 полугодие  2018 года.  </t>
  </si>
  <si>
    <t>исполнение на 01.07.2018г.</t>
  </si>
  <si>
    <t>Приобретение и установка спортивной площадки в мкр. Речной</t>
  </si>
  <si>
    <t>Субсидии на капитальный ремонт и ремонт автомобильных дорог общего пользования местного значения по 3-оз</t>
  </si>
  <si>
    <t>71 3 01 74660</t>
  </si>
  <si>
    <t xml:space="preserve"> Капитальный ремонт и ремонт автомобильных дорог общего пользования местного значения</t>
  </si>
  <si>
    <t>71 3 01 S0140</t>
  </si>
  <si>
    <t>Мероприятия по софинансированию на реализацию проектов местных инициатив граждан по 95-оз</t>
  </si>
  <si>
    <t>Софинансирование на капитальный ремонт и ремонт автомобильных дорог общего пользования местного значения по 3-оз</t>
  </si>
  <si>
    <t>71 3 01 S4660</t>
  </si>
  <si>
    <t>71 4 01 S0363</t>
  </si>
  <si>
    <t>Софинансирование обеспечение выплат стимулирующего характера учреждениям культуры Ленинградской области на ДК</t>
  </si>
  <si>
    <t>Софинансирование обеспечение выплат стимулирующего характера учреждениям культуры Ленинградской области на библиотеки</t>
  </si>
  <si>
    <t>71 4 01 S0361</t>
  </si>
  <si>
    <t>71 4 01 19120</t>
  </si>
  <si>
    <t>Проведение мероприятия, посвященного подведению итогов смотра-конкурса Подворье</t>
  </si>
  <si>
    <t>71 9 01 L5550</t>
  </si>
  <si>
    <t>Социальное обеспечение населения</t>
  </si>
  <si>
    <t>1003</t>
  </si>
  <si>
    <t>Предоставление социальных выплат и компенсации расходов, связанных с уплатой процентов по ипотечным жилищным кредитам</t>
  </si>
  <si>
    <t>71 3 01 70740</t>
  </si>
  <si>
    <t>Иные межбюджетные трансферты</t>
  </si>
  <si>
    <t>Предоставление социальных выплат на приобретение (строительство) жилья молодежи</t>
  </si>
  <si>
    <t>71 3 01 70750</t>
  </si>
  <si>
    <t>Предоставление социальных выплат на приобретение (строительство) жилья молодым семьям</t>
  </si>
  <si>
    <t>71 3 01 L4970</t>
  </si>
  <si>
    <t>71 3 01 S0740</t>
  </si>
  <si>
    <t>71 3 01 S0750</t>
  </si>
  <si>
    <t>62 9 00 16271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</si>
</sst>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?"/>
    <numFmt numFmtId="181" formatCode="#,##0.0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</numFmts>
  <fonts count="57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52" fillId="33" borderId="10" xfId="0" applyNumberFormat="1" applyFont="1" applyFill="1" applyBorder="1" applyAlignment="1">
      <alignment horizontal="center" vertical="center" wrapText="1"/>
    </xf>
    <xf numFmtId="49" fontId="53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4" fontId="7" fillId="33" borderId="0" xfId="0" applyNumberFormat="1" applyFont="1" applyFill="1" applyAlignment="1">
      <alignment vertical="center"/>
    </xf>
    <xf numFmtId="182" fontId="7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49" fontId="54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49" fontId="55" fillId="33" borderId="10" xfId="0" applyNumberFormat="1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center" vertical="center" wrapText="1"/>
    </xf>
    <xf numFmtId="49" fontId="56" fillId="33" borderId="10" xfId="0" applyNumberFormat="1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53" fillId="0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" fontId="1" fillId="33" borderId="10" xfId="0" applyNumberFormat="1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left" vertical="center" wrapText="1"/>
    </xf>
    <xf numFmtId="49" fontId="53" fillId="33" borderId="10" xfId="0" applyNumberFormat="1" applyFont="1" applyFill="1" applyBorder="1" applyAlignment="1">
      <alignment horizontal="left" vertical="center" wrapText="1"/>
    </xf>
    <xf numFmtId="49" fontId="52" fillId="0" borderId="10" xfId="0" applyNumberFormat="1" applyFont="1" applyFill="1" applyBorder="1" applyAlignment="1">
      <alignment horizontal="left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justify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52" fillId="34" borderId="10" xfId="0" applyNumberFormat="1" applyFont="1" applyFill="1" applyBorder="1" applyAlignment="1">
      <alignment horizontal="left" vertical="center" wrapText="1"/>
    </xf>
    <xf numFmtId="49" fontId="53" fillId="34" borderId="10" xfId="0" applyNumberFormat="1" applyFont="1" applyFill="1" applyBorder="1" applyAlignment="1">
      <alignment horizontal="left" vertical="center" wrapText="1"/>
    </xf>
    <xf numFmtId="187" fontId="5" fillId="33" borderId="10" xfId="0" applyNumberFormat="1" applyFont="1" applyFill="1" applyBorder="1" applyAlignment="1">
      <alignment horizontal="center" vertical="center"/>
    </xf>
    <xf numFmtId="187" fontId="7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2" fontId="11" fillId="33" borderId="10" xfId="0" applyNumberFormat="1" applyFont="1" applyFill="1" applyBorder="1" applyAlignment="1">
      <alignment horizontal="center" vertical="center" wrapText="1"/>
    </xf>
    <xf numFmtId="2" fontId="11" fillId="33" borderId="11" xfId="0" applyNumberFormat="1" applyFont="1" applyFill="1" applyBorder="1" applyAlignment="1">
      <alignment horizontal="center" vertical="center" wrapText="1"/>
    </xf>
    <xf numFmtId="2" fontId="11" fillId="33" borderId="12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top" wrapText="1"/>
    </xf>
    <xf numFmtId="2" fontId="4" fillId="33" borderId="0" xfId="0" applyNumberFormat="1" applyFont="1" applyFill="1" applyBorder="1" applyAlignment="1">
      <alignment horizontal="right" vertical="center" wrapText="1"/>
    </xf>
    <xf numFmtId="2" fontId="11" fillId="33" borderId="13" xfId="0" applyNumberFormat="1" applyFont="1" applyFill="1" applyBorder="1" applyAlignment="1">
      <alignment horizontal="center" vertical="center" wrapText="1"/>
    </xf>
    <xf numFmtId="2" fontId="11" fillId="33" borderId="14" xfId="0" applyNumberFormat="1" applyFont="1" applyFill="1" applyBorder="1" applyAlignment="1">
      <alignment horizontal="center" vertical="center" wrapText="1"/>
    </xf>
    <xf numFmtId="2" fontId="10" fillId="33" borderId="0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18"/>
  <sheetViews>
    <sheetView showGridLines="0" tabSelected="1" zoomScale="150" zoomScaleNormal="150" zoomScalePageLayoutView="0" workbookViewId="0" topLeftCell="A212">
      <selection activeCell="H186" sqref="H186"/>
    </sheetView>
  </sheetViews>
  <sheetFormatPr defaultColWidth="9.140625" defaultRowHeight="12.75" customHeight="1"/>
  <cols>
    <col min="1" max="1" width="41.00390625" style="6" customWidth="1"/>
    <col min="2" max="2" width="12.28125" style="6" customWidth="1"/>
    <col min="3" max="3" width="7.57421875" style="6" customWidth="1"/>
    <col min="4" max="4" width="9.140625" style="6" customWidth="1"/>
    <col min="5" max="5" width="13.421875" style="11" customWidth="1"/>
    <col min="6" max="6" width="10.8515625" style="4" hidden="1" customWidth="1"/>
    <col min="7" max="7" width="13.28125" style="5" hidden="1" customWidth="1"/>
    <col min="8" max="16384" width="9.140625" style="6" customWidth="1"/>
  </cols>
  <sheetData>
    <row r="1" spans="1:9" ht="12.75" customHeight="1">
      <c r="A1" s="3"/>
      <c r="B1" s="62" t="s">
        <v>210</v>
      </c>
      <c r="C1" s="62"/>
      <c r="D1" s="62"/>
      <c r="E1" s="62"/>
      <c r="F1" s="62"/>
      <c r="G1" s="62"/>
      <c r="H1" s="62"/>
      <c r="I1" s="62"/>
    </row>
    <row r="2" spans="1:9" ht="12.75" customHeight="1">
      <c r="A2" s="7"/>
      <c r="B2" s="58" t="s">
        <v>234</v>
      </c>
      <c r="C2" s="58"/>
      <c r="D2" s="58"/>
      <c r="E2" s="58"/>
      <c r="F2" s="58"/>
      <c r="G2" s="58"/>
      <c r="H2" s="58"/>
      <c r="I2" s="58"/>
    </row>
    <row r="3" spans="1:9" ht="12.75" customHeight="1">
      <c r="A3" s="7"/>
      <c r="B3" s="58" t="s">
        <v>99</v>
      </c>
      <c r="C3" s="58"/>
      <c r="D3" s="58"/>
      <c r="E3" s="58"/>
      <c r="F3" s="58"/>
      <c r="G3" s="58"/>
      <c r="H3" s="58"/>
      <c r="I3" s="58"/>
    </row>
    <row r="4" spans="1:9" ht="12.75" customHeight="1">
      <c r="A4" s="8"/>
      <c r="B4" s="58" t="s">
        <v>222</v>
      </c>
      <c r="C4" s="58"/>
      <c r="D4" s="58"/>
      <c r="E4" s="58"/>
      <c r="F4" s="58"/>
      <c r="G4" s="58"/>
      <c r="H4" s="58"/>
      <c r="I4" s="58"/>
    </row>
    <row r="5" spans="1:7" ht="12" customHeight="1">
      <c r="A5" s="57"/>
      <c r="B5" s="57"/>
      <c r="C5" s="57"/>
      <c r="D5" s="57"/>
      <c r="E5" s="57"/>
      <c r="F5" s="57"/>
      <c r="G5" s="57"/>
    </row>
    <row r="6" spans="1:7" ht="12.75" hidden="1">
      <c r="A6" s="57"/>
      <c r="B6" s="57"/>
      <c r="C6" s="57"/>
      <c r="D6" s="57"/>
      <c r="E6" s="57"/>
      <c r="F6" s="57"/>
      <c r="G6" s="57"/>
    </row>
    <row r="7" spans="1:9" ht="116.25" customHeight="1" thickBot="1">
      <c r="A7" s="61" t="s">
        <v>235</v>
      </c>
      <c r="B7" s="61"/>
      <c r="C7" s="61"/>
      <c r="D7" s="61"/>
      <c r="E7" s="61"/>
      <c r="F7" s="61"/>
      <c r="G7" s="61"/>
      <c r="H7" s="61"/>
      <c r="I7" s="61"/>
    </row>
    <row r="8" spans="1:9" ht="12.75" customHeight="1">
      <c r="A8" s="63" t="s">
        <v>11</v>
      </c>
      <c r="B8" s="54" t="s">
        <v>13</v>
      </c>
      <c r="C8" s="54" t="s">
        <v>14</v>
      </c>
      <c r="D8" s="54" t="s">
        <v>12</v>
      </c>
      <c r="E8" s="54" t="s">
        <v>193</v>
      </c>
      <c r="H8" s="55" t="s">
        <v>236</v>
      </c>
      <c r="I8" s="59" t="s">
        <v>233</v>
      </c>
    </row>
    <row r="9" spans="1:9" ht="17.25" customHeight="1" thickBot="1">
      <c r="A9" s="63"/>
      <c r="B9" s="54"/>
      <c r="C9" s="54"/>
      <c r="D9" s="54"/>
      <c r="E9" s="54"/>
      <c r="H9" s="56"/>
      <c r="I9" s="60"/>
    </row>
    <row r="10" spans="1:9" ht="27" customHeight="1">
      <c r="A10" s="31" t="s">
        <v>50</v>
      </c>
      <c r="B10" s="32"/>
      <c r="C10" s="13"/>
      <c r="D10" s="14"/>
      <c r="E10" s="33">
        <f>E11</f>
        <v>59989.86</v>
      </c>
      <c r="H10" s="50">
        <f>H11</f>
        <v>20877.199999999997</v>
      </c>
      <c r="I10" s="48">
        <f>H10/E10*100</f>
        <v>34.801214738624154</v>
      </c>
    </row>
    <row r="11" spans="1:9" ht="57">
      <c r="A11" s="31" t="s">
        <v>78</v>
      </c>
      <c r="B11" s="34" t="s">
        <v>119</v>
      </c>
      <c r="C11" s="13"/>
      <c r="D11" s="14"/>
      <c r="E11" s="33">
        <f>E12+E21+E28+E114+E142+E155</f>
        <v>59989.86</v>
      </c>
      <c r="H11" s="50">
        <f>H12+H21+H28+H114+H142+H155</f>
        <v>20877.199999999997</v>
      </c>
      <c r="I11" s="48">
        <f aca="true" t="shared" si="0" ref="I11:I70">H11/E11*100</f>
        <v>34.801214738624154</v>
      </c>
    </row>
    <row r="12" spans="1:9" ht="54">
      <c r="A12" s="12" t="s">
        <v>195</v>
      </c>
      <c r="B12" s="1" t="s">
        <v>120</v>
      </c>
      <c r="C12" s="13"/>
      <c r="D12" s="14"/>
      <c r="E12" s="15">
        <f>E13+E16</f>
        <v>110</v>
      </c>
      <c r="H12" s="50">
        <f>H16</f>
        <v>1.95</v>
      </c>
      <c r="I12" s="48">
        <f t="shared" si="0"/>
        <v>1.7727272727272727</v>
      </c>
    </row>
    <row r="13" spans="1:9" ht="15" hidden="1">
      <c r="A13" s="35" t="s">
        <v>80</v>
      </c>
      <c r="B13" s="1"/>
      <c r="C13" s="13"/>
      <c r="D13" s="1" t="s">
        <v>79</v>
      </c>
      <c r="E13" s="15"/>
      <c r="H13" s="51"/>
      <c r="I13" s="48" t="e">
        <f t="shared" si="0"/>
        <v>#DIV/0!</v>
      </c>
    </row>
    <row r="14" spans="1:9" ht="25.5" hidden="1">
      <c r="A14" s="35" t="s">
        <v>81</v>
      </c>
      <c r="B14" s="1" t="s">
        <v>121</v>
      </c>
      <c r="C14" s="13"/>
      <c r="D14" s="14"/>
      <c r="E14" s="15"/>
      <c r="H14" s="51"/>
      <c r="I14" s="48" t="e">
        <f t="shared" si="0"/>
        <v>#DIV/0!</v>
      </c>
    </row>
    <row r="15" spans="1:9" ht="15" customHeight="1" hidden="1">
      <c r="A15" s="36" t="s">
        <v>101</v>
      </c>
      <c r="B15" s="2" t="s">
        <v>121</v>
      </c>
      <c r="C15" s="2" t="s">
        <v>39</v>
      </c>
      <c r="D15" s="2" t="s">
        <v>79</v>
      </c>
      <c r="E15" s="16"/>
      <c r="H15" s="51"/>
      <c r="I15" s="48" t="e">
        <f t="shared" si="0"/>
        <v>#DIV/0!</v>
      </c>
    </row>
    <row r="16" spans="1:9" ht="25.5">
      <c r="A16" s="35" t="s">
        <v>48</v>
      </c>
      <c r="B16" s="1"/>
      <c r="C16" s="1"/>
      <c r="D16" s="1" t="s">
        <v>31</v>
      </c>
      <c r="E16" s="15">
        <f>E17+E19</f>
        <v>110</v>
      </c>
      <c r="H16" s="50">
        <f>H17+H19</f>
        <v>1.95</v>
      </c>
      <c r="I16" s="48">
        <f t="shared" si="0"/>
        <v>1.7727272727272727</v>
      </c>
    </row>
    <row r="17" spans="1:9" ht="38.25" customHeight="1">
      <c r="A17" s="35" t="s">
        <v>212</v>
      </c>
      <c r="B17" s="1" t="s">
        <v>211</v>
      </c>
      <c r="C17" s="1"/>
      <c r="D17" s="1"/>
      <c r="E17" s="15">
        <f>E18</f>
        <v>100</v>
      </c>
      <c r="H17" s="50">
        <f>H18</f>
        <v>0</v>
      </c>
      <c r="I17" s="48">
        <f t="shared" si="0"/>
        <v>0</v>
      </c>
    </row>
    <row r="18" spans="1:9" ht="25.5" customHeight="1">
      <c r="A18" s="36" t="s">
        <v>52</v>
      </c>
      <c r="B18" s="2" t="s">
        <v>211</v>
      </c>
      <c r="C18" s="2" t="s">
        <v>37</v>
      </c>
      <c r="D18" s="2" t="s">
        <v>31</v>
      </c>
      <c r="E18" s="16">
        <v>100</v>
      </c>
      <c r="H18" s="51">
        <v>0</v>
      </c>
      <c r="I18" s="49">
        <f t="shared" si="0"/>
        <v>0</v>
      </c>
    </row>
    <row r="19" spans="1:9" ht="24.75" customHeight="1">
      <c r="A19" s="35" t="s">
        <v>82</v>
      </c>
      <c r="B19" s="1" t="s">
        <v>122</v>
      </c>
      <c r="C19" s="2"/>
      <c r="D19" s="2"/>
      <c r="E19" s="15">
        <f>E20</f>
        <v>10</v>
      </c>
      <c r="H19" s="50">
        <f>H20</f>
        <v>1.95</v>
      </c>
      <c r="I19" s="48">
        <f t="shared" si="0"/>
        <v>19.5</v>
      </c>
    </row>
    <row r="20" spans="1:9" ht="25.5" customHeight="1">
      <c r="A20" s="36" t="s">
        <v>52</v>
      </c>
      <c r="B20" s="2" t="s">
        <v>122</v>
      </c>
      <c r="C20" s="2" t="s">
        <v>37</v>
      </c>
      <c r="D20" s="2" t="s">
        <v>31</v>
      </c>
      <c r="E20" s="16">
        <v>10</v>
      </c>
      <c r="H20" s="51">
        <v>1.95</v>
      </c>
      <c r="I20" s="49">
        <f t="shared" si="0"/>
        <v>19.5</v>
      </c>
    </row>
    <row r="21" spans="1:9" ht="57" customHeight="1">
      <c r="A21" s="12" t="s">
        <v>194</v>
      </c>
      <c r="B21" s="1" t="s">
        <v>123</v>
      </c>
      <c r="C21" s="1"/>
      <c r="D21" s="1"/>
      <c r="E21" s="15">
        <f>E23+E26</f>
        <v>200</v>
      </c>
      <c r="H21" s="50">
        <f>H22+H25</f>
        <v>95.2</v>
      </c>
      <c r="I21" s="48">
        <f t="shared" si="0"/>
        <v>47.6</v>
      </c>
    </row>
    <row r="22" spans="1:9" ht="47.25" customHeight="1">
      <c r="A22" s="35" t="s">
        <v>70</v>
      </c>
      <c r="B22" s="1"/>
      <c r="C22" s="1" t="s">
        <v>0</v>
      </c>
      <c r="D22" s="1" t="s">
        <v>1</v>
      </c>
      <c r="E22" s="15">
        <f>E23</f>
        <v>60</v>
      </c>
      <c r="H22" s="50">
        <f>H23</f>
        <v>0</v>
      </c>
      <c r="I22" s="48">
        <f t="shared" si="0"/>
        <v>0</v>
      </c>
    </row>
    <row r="23" spans="1:9" ht="27" customHeight="1">
      <c r="A23" s="35" t="s">
        <v>100</v>
      </c>
      <c r="B23" s="1" t="s">
        <v>191</v>
      </c>
      <c r="C23" s="1" t="s">
        <v>0</v>
      </c>
      <c r="D23" s="1"/>
      <c r="E23" s="15">
        <f>E24</f>
        <v>60</v>
      </c>
      <c r="H23" s="50">
        <f>H24</f>
        <v>0</v>
      </c>
      <c r="I23" s="48">
        <f t="shared" si="0"/>
        <v>0</v>
      </c>
    </row>
    <row r="24" spans="1:9" ht="28.5" customHeight="1">
      <c r="A24" s="21" t="s">
        <v>91</v>
      </c>
      <c r="B24" s="2" t="s">
        <v>191</v>
      </c>
      <c r="C24" s="2" t="s">
        <v>37</v>
      </c>
      <c r="D24" s="2" t="s">
        <v>1</v>
      </c>
      <c r="E24" s="16">
        <v>60</v>
      </c>
      <c r="H24" s="51">
        <v>0</v>
      </c>
      <c r="I24" s="49">
        <f t="shared" si="0"/>
        <v>0</v>
      </c>
    </row>
    <row r="25" spans="1:9" ht="12.75">
      <c r="A25" s="35" t="s">
        <v>71</v>
      </c>
      <c r="B25" s="1"/>
      <c r="C25" s="1" t="s">
        <v>0</v>
      </c>
      <c r="D25" s="1" t="s">
        <v>15</v>
      </c>
      <c r="E25" s="15">
        <f>E27</f>
        <v>140</v>
      </c>
      <c r="H25" s="50">
        <f>H26</f>
        <v>95.2</v>
      </c>
      <c r="I25" s="48">
        <f t="shared" si="0"/>
        <v>68</v>
      </c>
    </row>
    <row r="26" spans="1:9" ht="24" customHeight="1">
      <c r="A26" s="35" t="s">
        <v>49</v>
      </c>
      <c r="B26" s="1" t="s">
        <v>118</v>
      </c>
      <c r="C26" s="1" t="s">
        <v>0</v>
      </c>
      <c r="D26" s="1"/>
      <c r="E26" s="15">
        <f>E27</f>
        <v>140</v>
      </c>
      <c r="H26" s="50">
        <f>H27</f>
        <v>95.2</v>
      </c>
      <c r="I26" s="48">
        <f t="shared" si="0"/>
        <v>68</v>
      </c>
    </row>
    <row r="27" spans="1:9" ht="38.25">
      <c r="A27" s="21" t="s">
        <v>91</v>
      </c>
      <c r="B27" s="2" t="s">
        <v>118</v>
      </c>
      <c r="C27" s="2" t="s">
        <v>37</v>
      </c>
      <c r="D27" s="2" t="s">
        <v>15</v>
      </c>
      <c r="E27" s="16">
        <v>140</v>
      </c>
      <c r="H27" s="51">
        <v>95.2</v>
      </c>
      <c r="I27" s="49">
        <f t="shared" si="0"/>
        <v>68</v>
      </c>
    </row>
    <row r="28" spans="1:9" ht="53.25" customHeight="1">
      <c r="A28" s="30" t="s">
        <v>209</v>
      </c>
      <c r="B28" s="17" t="s">
        <v>125</v>
      </c>
      <c r="C28" s="18"/>
      <c r="D28" s="18"/>
      <c r="E28" s="15">
        <f>E29+E53+E60+E85+E36+E103</f>
        <v>39520.6</v>
      </c>
      <c r="F28" s="6"/>
      <c r="G28" s="6"/>
      <c r="H28" s="50">
        <f>H29+H36+H53+H60+H85+H103</f>
        <v>16261.359999999999</v>
      </c>
      <c r="I28" s="48">
        <f t="shared" si="0"/>
        <v>41.146541297449936</v>
      </c>
    </row>
    <row r="29" spans="1:9" ht="12.75">
      <c r="A29" s="37" t="s">
        <v>103</v>
      </c>
      <c r="B29" s="17"/>
      <c r="C29" s="17"/>
      <c r="D29" s="17" t="s">
        <v>102</v>
      </c>
      <c r="E29" s="15">
        <f>E30</f>
        <v>8662.630000000001</v>
      </c>
      <c r="F29" s="6"/>
      <c r="G29" s="6"/>
      <c r="H29" s="50">
        <f>H30</f>
        <v>3315.44</v>
      </c>
      <c r="I29" s="48">
        <f t="shared" si="0"/>
        <v>38.272903263789395</v>
      </c>
    </row>
    <row r="30" spans="1:9" ht="25.5">
      <c r="A30" s="37" t="s">
        <v>87</v>
      </c>
      <c r="B30" s="17" t="s">
        <v>124</v>
      </c>
      <c r="C30" s="17"/>
      <c r="D30" s="17"/>
      <c r="E30" s="15">
        <f>E31+E34+E35+E33+E32</f>
        <v>8662.630000000001</v>
      </c>
      <c r="F30" s="6"/>
      <c r="G30" s="6"/>
      <c r="H30" s="50">
        <f>H31+H32+H33+H34+H35</f>
        <v>3315.44</v>
      </c>
      <c r="I30" s="48">
        <f t="shared" si="0"/>
        <v>38.272903263789395</v>
      </c>
    </row>
    <row r="31" spans="1:9" ht="38.25">
      <c r="A31" s="26" t="s">
        <v>89</v>
      </c>
      <c r="B31" s="18" t="s">
        <v>124</v>
      </c>
      <c r="C31" s="18" t="s">
        <v>88</v>
      </c>
      <c r="D31" s="18" t="s">
        <v>102</v>
      </c>
      <c r="E31" s="16">
        <v>3322.14</v>
      </c>
      <c r="F31" s="6"/>
      <c r="G31" s="6"/>
      <c r="H31" s="51">
        <v>1469.41</v>
      </c>
      <c r="I31" s="49">
        <f t="shared" si="0"/>
        <v>44.230827117460436</v>
      </c>
    </row>
    <row r="32" spans="1:9" ht="51">
      <c r="A32" s="26" t="s">
        <v>167</v>
      </c>
      <c r="B32" s="18" t="s">
        <v>124</v>
      </c>
      <c r="C32" s="18" t="s">
        <v>168</v>
      </c>
      <c r="D32" s="18" t="s">
        <v>102</v>
      </c>
      <c r="E32" s="16">
        <v>1033.28</v>
      </c>
      <c r="F32" s="6"/>
      <c r="G32" s="6"/>
      <c r="H32" s="51">
        <v>403.88</v>
      </c>
      <c r="I32" s="49">
        <f t="shared" si="0"/>
        <v>39.08717869309384</v>
      </c>
    </row>
    <row r="33" spans="1:9" ht="25.5">
      <c r="A33" s="26" t="s">
        <v>114</v>
      </c>
      <c r="B33" s="18" t="s">
        <v>124</v>
      </c>
      <c r="C33" s="18" t="s">
        <v>115</v>
      </c>
      <c r="D33" s="18" t="s">
        <v>102</v>
      </c>
      <c r="E33" s="16">
        <v>30</v>
      </c>
      <c r="F33" s="6"/>
      <c r="G33" s="6"/>
      <c r="H33" s="51">
        <v>0</v>
      </c>
      <c r="I33" s="49">
        <f t="shared" si="0"/>
        <v>0</v>
      </c>
    </row>
    <row r="34" spans="1:9" ht="38.25">
      <c r="A34" s="21" t="s">
        <v>91</v>
      </c>
      <c r="B34" s="18" t="s">
        <v>124</v>
      </c>
      <c r="C34" s="18" t="s">
        <v>37</v>
      </c>
      <c r="D34" s="18" t="s">
        <v>102</v>
      </c>
      <c r="E34" s="16">
        <v>4275.21</v>
      </c>
      <c r="F34" s="6"/>
      <c r="G34" s="6"/>
      <c r="H34" s="51">
        <v>1440.55</v>
      </c>
      <c r="I34" s="49">
        <f t="shared" si="0"/>
        <v>33.695420809738</v>
      </c>
    </row>
    <row r="35" spans="1:9" ht="12.75">
      <c r="A35" s="21" t="s">
        <v>196</v>
      </c>
      <c r="B35" s="18" t="s">
        <v>124</v>
      </c>
      <c r="C35" s="18" t="s">
        <v>220</v>
      </c>
      <c r="D35" s="18" t="s">
        <v>102</v>
      </c>
      <c r="E35" s="16">
        <v>2</v>
      </c>
      <c r="F35" s="6"/>
      <c r="G35" s="6"/>
      <c r="H35" s="51">
        <v>1.6</v>
      </c>
      <c r="I35" s="49">
        <f t="shared" si="0"/>
        <v>80</v>
      </c>
    </row>
    <row r="36" spans="1:9" ht="12.75">
      <c r="A36" s="37" t="s">
        <v>72</v>
      </c>
      <c r="B36" s="17"/>
      <c r="C36" s="17"/>
      <c r="D36" s="17" t="s">
        <v>4</v>
      </c>
      <c r="E36" s="15">
        <f>E37+E41</f>
        <v>1032.56</v>
      </c>
      <c r="F36" s="6"/>
      <c r="G36" s="6"/>
      <c r="H36" s="50">
        <f>H37+H41</f>
        <v>434.58</v>
      </c>
      <c r="I36" s="48">
        <f t="shared" si="0"/>
        <v>42.08762686914078</v>
      </c>
    </row>
    <row r="37" spans="1:9" ht="54" customHeight="1">
      <c r="A37" s="37" t="s">
        <v>104</v>
      </c>
      <c r="B37" s="17" t="s">
        <v>126</v>
      </c>
      <c r="C37" s="17"/>
      <c r="D37" s="17"/>
      <c r="E37" s="15">
        <f>E38</f>
        <v>865</v>
      </c>
      <c r="F37" s="6"/>
      <c r="G37" s="6"/>
      <c r="H37" s="50">
        <f>H38</f>
        <v>353.63</v>
      </c>
      <c r="I37" s="48">
        <f t="shared" si="0"/>
        <v>40.882080924855494</v>
      </c>
    </row>
    <row r="38" spans="1:9" ht="38.25">
      <c r="A38" s="21" t="s">
        <v>91</v>
      </c>
      <c r="B38" s="18" t="s">
        <v>126</v>
      </c>
      <c r="C38" s="18" t="s">
        <v>37</v>
      </c>
      <c r="D38" s="18" t="s">
        <v>4</v>
      </c>
      <c r="E38" s="16">
        <v>865</v>
      </c>
      <c r="F38" s="6"/>
      <c r="G38" s="6"/>
      <c r="H38" s="51">
        <v>353.63</v>
      </c>
      <c r="I38" s="49">
        <f t="shared" si="0"/>
        <v>40.882080924855494</v>
      </c>
    </row>
    <row r="39" spans="1:9" ht="38.25" hidden="1">
      <c r="A39" s="37" t="s">
        <v>53</v>
      </c>
      <c r="B39" s="17" t="s">
        <v>127</v>
      </c>
      <c r="C39" s="17"/>
      <c r="D39" s="17"/>
      <c r="E39" s="15">
        <f>E40</f>
        <v>0</v>
      </c>
      <c r="F39" s="6"/>
      <c r="G39" s="6"/>
      <c r="H39" s="51"/>
      <c r="I39" s="49" t="e">
        <f t="shared" si="0"/>
        <v>#DIV/0!</v>
      </c>
    </row>
    <row r="40" spans="1:9" ht="38.25" hidden="1">
      <c r="A40" s="21" t="s">
        <v>91</v>
      </c>
      <c r="B40" s="18" t="s">
        <v>127</v>
      </c>
      <c r="C40" s="18" t="s">
        <v>37</v>
      </c>
      <c r="D40" s="18" t="s">
        <v>4</v>
      </c>
      <c r="E40" s="16"/>
      <c r="F40" s="6"/>
      <c r="G40" s="6"/>
      <c r="H40" s="51"/>
      <c r="I40" s="49" t="e">
        <f t="shared" si="0"/>
        <v>#DIV/0!</v>
      </c>
    </row>
    <row r="41" spans="1:9" ht="12.75">
      <c r="A41" s="37" t="s">
        <v>54</v>
      </c>
      <c r="B41" s="17" t="s">
        <v>128</v>
      </c>
      <c r="C41" s="17"/>
      <c r="D41" s="1"/>
      <c r="E41" s="15">
        <f>E42</f>
        <v>167.56</v>
      </c>
      <c r="F41" s="6"/>
      <c r="G41" s="6"/>
      <c r="H41" s="50">
        <f>H42</f>
        <v>80.95</v>
      </c>
      <c r="I41" s="48">
        <f t="shared" si="0"/>
        <v>48.3110527572213</v>
      </c>
    </row>
    <row r="42" spans="1:9" ht="37.5" customHeight="1">
      <c r="A42" s="21" t="s">
        <v>91</v>
      </c>
      <c r="B42" s="18" t="s">
        <v>128</v>
      </c>
      <c r="C42" s="18" t="s">
        <v>37</v>
      </c>
      <c r="D42" s="2" t="s">
        <v>4</v>
      </c>
      <c r="E42" s="16">
        <v>167.56</v>
      </c>
      <c r="F42" s="6"/>
      <c r="G42" s="6"/>
      <c r="H42" s="51">
        <v>80.95</v>
      </c>
      <c r="I42" s="49">
        <f t="shared" si="0"/>
        <v>48.3110527572213</v>
      </c>
    </row>
    <row r="43" spans="1:9" ht="25.5" hidden="1">
      <c r="A43" s="37" t="s">
        <v>83</v>
      </c>
      <c r="B43" s="17" t="s">
        <v>129</v>
      </c>
      <c r="C43" s="17"/>
      <c r="D43" s="1"/>
      <c r="E43" s="15">
        <f>E44</f>
        <v>0</v>
      </c>
      <c r="F43" s="6"/>
      <c r="G43" s="6"/>
      <c r="H43" s="51"/>
      <c r="I43" s="49" t="e">
        <f t="shared" si="0"/>
        <v>#DIV/0!</v>
      </c>
    </row>
    <row r="44" spans="1:9" ht="51" hidden="1">
      <c r="A44" s="26" t="s">
        <v>85</v>
      </c>
      <c r="B44" s="18" t="s">
        <v>129</v>
      </c>
      <c r="C44" s="18" t="s">
        <v>84</v>
      </c>
      <c r="D44" s="2" t="s">
        <v>4</v>
      </c>
      <c r="E44" s="16">
        <v>0</v>
      </c>
      <c r="F44" s="6"/>
      <c r="G44" s="6"/>
      <c r="H44" s="51"/>
      <c r="I44" s="49" t="e">
        <f t="shared" si="0"/>
        <v>#DIV/0!</v>
      </c>
    </row>
    <row r="45" spans="1:9" ht="25.5" hidden="1">
      <c r="A45" s="37" t="s">
        <v>83</v>
      </c>
      <c r="B45" s="17" t="s">
        <v>169</v>
      </c>
      <c r="C45" s="17"/>
      <c r="D45" s="1"/>
      <c r="E45" s="15">
        <f>E46</f>
        <v>0</v>
      </c>
      <c r="F45" s="6"/>
      <c r="G45" s="6"/>
      <c r="H45" s="51"/>
      <c r="I45" s="49" t="e">
        <f t="shared" si="0"/>
        <v>#DIV/0!</v>
      </c>
    </row>
    <row r="46" spans="1:9" ht="51" hidden="1">
      <c r="A46" s="26" t="s">
        <v>86</v>
      </c>
      <c r="B46" s="18" t="s">
        <v>169</v>
      </c>
      <c r="C46" s="18" t="s">
        <v>175</v>
      </c>
      <c r="D46" s="2" t="s">
        <v>4</v>
      </c>
      <c r="E46" s="16"/>
      <c r="F46" s="6"/>
      <c r="G46" s="6"/>
      <c r="H46" s="51"/>
      <c r="I46" s="49" t="e">
        <f t="shared" si="0"/>
        <v>#DIV/0!</v>
      </c>
    </row>
    <row r="47" spans="1:9" ht="25.5" hidden="1">
      <c r="A47" s="37" t="s">
        <v>83</v>
      </c>
      <c r="B47" s="17" t="s">
        <v>130</v>
      </c>
      <c r="C47" s="17"/>
      <c r="D47" s="1"/>
      <c r="E47" s="15">
        <f>E48</f>
        <v>0</v>
      </c>
      <c r="F47" s="6"/>
      <c r="G47" s="6"/>
      <c r="H47" s="51"/>
      <c r="I47" s="49" t="e">
        <f t="shared" si="0"/>
        <v>#DIV/0!</v>
      </c>
    </row>
    <row r="48" spans="1:9" ht="25.5" hidden="1">
      <c r="A48" s="26" t="s">
        <v>83</v>
      </c>
      <c r="B48" s="18" t="s">
        <v>130</v>
      </c>
      <c r="C48" s="18" t="s">
        <v>175</v>
      </c>
      <c r="D48" s="2" t="s">
        <v>4</v>
      </c>
      <c r="E48" s="16"/>
      <c r="F48" s="6"/>
      <c r="G48" s="6"/>
      <c r="H48" s="51"/>
      <c r="I48" s="49" t="e">
        <f t="shared" si="0"/>
        <v>#DIV/0!</v>
      </c>
    </row>
    <row r="49" spans="1:9" ht="25.5" hidden="1">
      <c r="A49" s="37" t="s">
        <v>83</v>
      </c>
      <c r="B49" s="17" t="s">
        <v>177</v>
      </c>
      <c r="C49" s="17"/>
      <c r="D49" s="1"/>
      <c r="E49" s="15">
        <f>E50</f>
        <v>0</v>
      </c>
      <c r="F49" s="6"/>
      <c r="G49" s="6"/>
      <c r="H49" s="51"/>
      <c r="I49" s="49" t="e">
        <f t="shared" si="0"/>
        <v>#DIV/0!</v>
      </c>
    </row>
    <row r="50" spans="1:9" ht="38.25" hidden="1">
      <c r="A50" s="26" t="s">
        <v>176</v>
      </c>
      <c r="B50" s="18" t="s">
        <v>177</v>
      </c>
      <c r="C50" s="18" t="s">
        <v>175</v>
      </c>
      <c r="D50" s="2" t="s">
        <v>4</v>
      </c>
      <c r="E50" s="16"/>
      <c r="F50" s="6"/>
      <c r="G50" s="6"/>
      <c r="H50" s="51"/>
      <c r="I50" s="49" t="e">
        <f t="shared" si="0"/>
        <v>#DIV/0!</v>
      </c>
    </row>
    <row r="51" spans="1:9" ht="25.5" hidden="1">
      <c r="A51" s="37" t="s">
        <v>83</v>
      </c>
      <c r="B51" s="17" t="s">
        <v>178</v>
      </c>
      <c r="C51" s="17"/>
      <c r="D51" s="1"/>
      <c r="E51" s="15">
        <f>E52</f>
        <v>0</v>
      </c>
      <c r="F51" s="6"/>
      <c r="G51" s="6"/>
      <c r="H51" s="51"/>
      <c r="I51" s="49" t="e">
        <f t="shared" si="0"/>
        <v>#DIV/0!</v>
      </c>
    </row>
    <row r="52" spans="1:9" ht="18.75" customHeight="1" hidden="1">
      <c r="A52" s="26" t="s">
        <v>176</v>
      </c>
      <c r="B52" s="18" t="s">
        <v>178</v>
      </c>
      <c r="C52" s="18" t="s">
        <v>175</v>
      </c>
      <c r="D52" s="2" t="s">
        <v>4</v>
      </c>
      <c r="E52" s="16"/>
      <c r="F52" s="6"/>
      <c r="G52" s="6"/>
      <c r="H52" s="51"/>
      <c r="I52" s="49" t="e">
        <f t="shared" si="0"/>
        <v>#DIV/0!</v>
      </c>
    </row>
    <row r="53" spans="1:9" ht="12.75">
      <c r="A53" s="37" t="s">
        <v>73</v>
      </c>
      <c r="B53" s="17"/>
      <c r="C53" s="17"/>
      <c r="D53" s="17" t="s">
        <v>5</v>
      </c>
      <c r="E53" s="38">
        <f>E56+E58</f>
        <v>62.49</v>
      </c>
      <c r="F53" s="6"/>
      <c r="G53" s="6"/>
      <c r="H53" s="50">
        <f>H56+H58</f>
        <v>0.92</v>
      </c>
      <c r="I53" s="48">
        <f t="shared" si="0"/>
        <v>1.4722355576892303</v>
      </c>
    </row>
    <row r="54" spans="1:9" ht="25.5" hidden="1">
      <c r="A54" s="37" t="s">
        <v>6</v>
      </c>
      <c r="B54" s="17" t="s">
        <v>131</v>
      </c>
      <c r="C54" s="17"/>
      <c r="D54" s="17"/>
      <c r="E54" s="38">
        <f>E55</f>
        <v>0</v>
      </c>
      <c r="F54" s="6"/>
      <c r="G54" s="6"/>
      <c r="H54" s="51"/>
      <c r="I54" s="48" t="e">
        <f t="shared" si="0"/>
        <v>#DIV/0!</v>
      </c>
    </row>
    <row r="55" spans="1:9" ht="38.25" hidden="1">
      <c r="A55" s="21" t="s">
        <v>91</v>
      </c>
      <c r="B55" s="18" t="s">
        <v>131</v>
      </c>
      <c r="C55" s="18" t="s">
        <v>37</v>
      </c>
      <c r="D55" s="18" t="s">
        <v>5</v>
      </c>
      <c r="E55" s="39">
        <v>0</v>
      </c>
      <c r="F55" s="6"/>
      <c r="G55" s="6"/>
      <c r="H55" s="51"/>
      <c r="I55" s="48" t="e">
        <f t="shared" si="0"/>
        <v>#DIV/0!</v>
      </c>
    </row>
    <row r="56" spans="1:9" ht="25.5">
      <c r="A56" s="37" t="s">
        <v>6</v>
      </c>
      <c r="B56" s="17" t="s">
        <v>131</v>
      </c>
      <c r="C56" s="17"/>
      <c r="D56" s="1"/>
      <c r="E56" s="15">
        <f>E57</f>
        <v>34.99</v>
      </c>
      <c r="F56" s="6"/>
      <c r="G56" s="6"/>
      <c r="H56" s="50">
        <f>H57</f>
        <v>0.92</v>
      </c>
      <c r="I56" s="48">
        <f t="shared" si="0"/>
        <v>2.6293226636181766</v>
      </c>
    </row>
    <row r="57" spans="1:9" ht="38.25">
      <c r="A57" s="21" t="s">
        <v>91</v>
      </c>
      <c r="B57" s="18" t="s">
        <v>131</v>
      </c>
      <c r="C57" s="18" t="s">
        <v>37</v>
      </c>
      <c r="D57" s="2" t="s">
        <v>5</v>
      </c>
      <c r="E57" s="16">
        <v>34.99</v>
      </c>
      <c r="F57" s="6"/>
      <c r="G57" s="6"/>
      <c r="H57" s="51">
        <v>0.92</v>
      </c>
      <c r="I57" s="49">
        <f t="shared" si="0"/>
        <v>2.6293226636181766</v>
      </c>
    </row>
    <row r="58" spans="1:9" ht="25.5">
      <c r="A58" s="37" t="s">
        <v>74</v>
      </c>
      <c r="B58" s="1" t="s">
        <v>132</v>
      </c>
      <c r="C58" s="1"/>
      <c r="D58" s="1"/>
      <c r="E58" s="15">
        <f>E59</f>
        <v>27.5</v>
      </c>
      <c r="F58" s="6"/>
      <c r="G58" s="6"/>
      <c r="H58" s="50">
        <f>H59</f>
        <v>0</v>
      </c>
      <c r="I58" s="48">
        <f t="shared" si="0"/>
        <v>0</v>
      </c>
    </row>
    <row r="59" spans="1:9" ht="38.25">
      <c r="A59" s="26" t="s">
        <v>52</v>
      </c>
      <c r="B59" s="2" t="s">
        <v>132</v>
      </c>
      <c r="C59" s="2" t="s">
        <v>37</v>
      </c>
      <c r="D59" s="18" t="s">
        <v>5</v>
      </c>
      <c r="E59" s="16">
        <v>27.5</v>
      </c>
      <c r="F59" s="6"/>
      <c r="G59" s="6"/>
      <c r="H59" s="51">
        <v>0</v>
      </c>
      <c r="I59" s="49">
        <f t="shared" si="0"/>
        <v>0</v>
      </c>
    </row>
    <row r="60" spans="1:9" ht="12.75" customHeight="1">
      <c r="A60" s="37" t="s">
        <v>40</v>
      </c>
      <c r="B60" s="1"/>
      <c r="C60" s="1"/>
      <c r="D60" s="1" t="s">
        <v>16</v>
      </c>
      <c r="E60" s="15">
        <f>E61+E63+E65+E67+E69+E71+E75+E77+E79+E81+E83</f>
        <v>11763.58</v>
      </c>
      <c r="F60" s="6"/>
      <c r="G60" s="6"/>
      <c r="H60" s="50">
        <f>H61+H69+H71+H79+H83</f>
        <v>3293.4399999999996</v>
      </c>
      <c r="I60" s="48">
        <f t="shared" si="0"/>
        <v>27.996919305177503</v>
      </c>
    </row>
    <row r="61" spans="1:9" ht="25.5">
      <c r="A61" s="37" t="s">
        <v>55</v>
      </c>
      <c r="B61" s="1" t="s">
        <v>133</v>
      </c>
      <c r="C61" s="2"/>
      <c r="D61" s="1"/>
      <c r="E61" s="15">
        <f>E62</f>
        <v>2163.28</v>
      </c>
      <c r="F61" s="6"/>
      <c r="G61" s="6"/>
      <c r="H61" s="50">
        <f>H62</f>
        <v>1100.24</v>
      </c>
      <c r="I61" s="48">
        <f t="shared" si="0"/>
        <v>50.85980548056654</v>
      </c>
    </row>
    <row r="62" spans="1:9" ht="24.75" customHeight="1">
      <c r="A62" s="26" t="s">
        <v>52</v>
      </c>
      <c r="B62" s="2" t="s">
        <v>133</v>
      </c>
      <c r="C62" s="2" t="s">
        <v>37</v>
      </c>
      <c r="D62" s="2" t="s">
        <v>16</v>
      </c>
      <c r="E62" s="16">
        <v>2163.28</v>
      </c>
      <c r="F62" s="6"/>
      <c r="G62" s="6"/>
      <c r="H62" s="51">
        <v>1100.24</v>
      </c>
      <c r="I62" s="49">
        <f t="shared" si="0"/>
        <v>50.85980548056654</v>
      </c>
    </row>
    <row r="63" spans="1:9" ht="23.25" customHeight="1" hidden="1">
      <c r="A63" s="37" t="s">
        <v>184</v>
      </c>
      <c r="B63" s="1" t="s">
        <v>181</v>
      </c>
      <c r="C63" s="2"/>
      <c r="D63" s="1"/>
      <c r="E63" s="15">
        <f>E64</f>
        <v>0</v>
      </c>
      <c r="F63" s="6"/>
      <c r="G63" s="6"/>
      <c r="H63" s="51"/>
      <c r="I63" s="49" t="e">
        <f t="shared" si="0"/>
        <v>#DIV/0!</v>
      </c>
    </row>
    <row r="64" spans="1:9" ht="38.25" hidden="1">
      <c r="A64" s="26" t="s">
        <v>52</v>
      </c>
      <c r="B64" s="2" t="s">
        <v>181</v>
      </c>
      <c r="C64" s="2" t="s">
        <v>37</v>
      </c>
      <c r="D64" s="2" t="s">
        <v>16</v>
      </c>
      <c r="E64" s="16"/>
      <c r="F64" s="6"/>
      <c r="G64" s="6"/>
      <c r="H64" s="51"/>
      <c r="I64" s="49" t="e">
        <f t="shared" si="0"/>
        <v>#DIV/0!</v>
      </c>
    </row>
    <row r="65" spans="1:9" ht="23.25" customHeight="1" hidden="1">
      <c r="A65" s="37" t="s">
        <v>185</v>
      </c>
      <c r="B65" s="1" t="s">
        <v>182</v>
      </c>
      <c r="C65" s="2"/>
      <c r="D65" s="1"/>
      <c r="E65" s="15">
        <f>E66</f>
        <v>0</v>
      </c>
      <c r="F65" s="6"/>
      <c r="G65" s="6"/>
      <c r="H65" s="51"/>
      <c r="I65" s="49" t="e">
        <f t="shared" si="0"/>
        <v>#DIV/0!</v>
      </c>
    </row>
    <row r="66" spans="1:9" ht="38.25" hidden="1">
      <c r="A66" s="26" t="s">
        <v>52</v>
      </c>
      <c r="B66" s="2" t="s">
        <v>182</v>
      </c>
      <c r="C66" s="2" t="s">
        <v>37</v>
      </c>
      <c r="D66" s="2" t="s">
        <v>16</v>
      </c>
      <c r="E66" s="16"/>
      <c r="F66" s="6"/>
      <c r="G66" s="6"/>
      <c r="H66" s="51"/>
      <c r="I66" s="49" t="e">
        <f t="shared" si="0"/>
        <v>#DIV/0!</v>
      </c>
    </row>
    <row r="67" spans="1:9" ht="0.75" customHeight="1" hidden="1">
      <c r="A67" s="37" t="s">
        <v>111</v>
      </c>
      <c r="B67" s="1" t="s">
        <v>186</v>
      </c>
      <c r="C67" s="2"/>
      <c r="D67" s="1"/>
      <c r="E67" s="15">
        <f>E68</f>
        <v>0</v>
      </c>
      <c r="F67" s="6"/>
      <c r="G67" s="6"/>
      <c r="H67" s="51"/>
      <c r="I67" s="49" t="e">
        <f t="shared" si="0"/>
        <v>#DIV/0!</v>
      </c>
    </row>
    <row r="68" spans="1:9" ht="27.75" customHeight="1" hidden="1">
      <c r="A68" s="26" t="s">
        <v>52</v>
      </c>
      <c r="B68" s="2" t="s">
        <v>186</v>
      </c>
      <c r="C68" s="2" t="s">
        <v>37</v>
      </c>
      <c r="D68" s="2" t="s">
        <v>16</v>
      </c>
      <c r="E68" s="16">
        <v>0</v>
      </c>
      <c r="F68" s="6"/>
      <c r="G68" s="6"/>
      <c r="H68" s="51"/>
      <c r="I68" s="49" t="e">
        <f t="shared" si="0"/>
        <v>#DIV/0!</v>
      </c>
    </row>
    <row r="69" spans="1:9" ht="28.5" customHeight="1">
      <c r="A69" s="37" t="s">
        <v>75</v>
      </c>
      <c r="B69" s="1" t="s">
        <v>142</v>
      </c>
      <c r="C69" s="2"/>
      <c r="D69" s="1"/>
      <c r="E69" s="15">
        <f>E70</f>
        <v>7078.63</v>
      </c>
      <c r="F69" s="6"/>
      <c r="G69" s="6"/>
      <c r="H69" s="50">
        <f>H70</f>
        <v>2110.58</v>
      </c>
      <c r="I69" s="48">
        <f t="shared" si="0"/>
        <v>29.816221500488087</v>
      </c>
    </row>
    <row r="70" spans="1:9" ht="38.25">
      <c r="A70" s="26" t="s">
        <v>52</v>
      </c>
      <c r="B70" s="2" t="s">
        <v>142</v>
      </c>
      <c r="C70" s="2" t="s">
        <v>37</v>
      </c>
      <c r="D70" s="2" t="s">
        <v>16</v>
      </c>
      <c r="E70" s="16">
        <v>7078.63</v>
      </c>
      <c r="F70" s="6"/>
      <c r="G70" s="6"/>
      <c r="H70" s="51">
        <v>2110.58</v>
      </c>
      <c r="I70" s="49">
        <f t="shared" si="0"/>
        <v>29.816221500488087</v>
      </c>
    </row>
    <row r="71" spans="1:9" ht="38.25">
      <c r="A71" s="26" t="s">
        <v>98</v>
      </c>
      <c r="B71" s="1" t="s">
        <v>143</v>
      </c>
      <c r="C71" s="2"/>
      <c r="D71" s="2"/>
      <c r="E71" s="15">
        <f>E72</f>
        <v>181.67</v>
      </c>
      <c r="F71" s="6"/>
      <c r="G71" s="6"/>
      <c r="H71" s="50">
        <f>H72</f>
        <v>74.16</v>
      </c>
      <c r="I71" s="48">
        <f aca="true" t="shared" si="1" ref="I71:I163">H71/E71*100</f>
        <v>40.821269334507626</v>
      </c>
    </row>
    <row r="72" spans="1:9" ht="38.25">
      <c r="A72" s="26" t="s">
        <v>52</v>
      </c>
      <c r="B72" s="2" t="s">
        <v>143</v>
      </c>
      <c r="C72" s="2" t="s">
        <v>37</v>
      </c>
      <c r="D72" s="2" t="s">
        <v>16</v>
      </c>
      <c r="E72" s="16">
        <v>181.67</v>
      </c>
      <c r="F72" s="6"/>
      <c r="G72" s="6"/>
      <c r="H72" s="51">
        <v>74.16</v>
      </c>
      <c r="I72" s="49">
        <f t="shared" si="1"/>
        <v>40.821269334507626</v>
      </c>
    </row>
    <row r="73" spans="1:9" ht="25.5" hidden="1">
      <c r="A73" s="37" t="s">
        <v>109</v>
      </c>
      <c r="B73" s="1" t="s">
        <v>144</v>
      </c>
      <c r="C73" s="2"/>
      <c r="D73" s="1"/>
      <c r="E73" s="15">
        <f>E74</f>
        <v>0</v>
      </c>
      <c r="F73" s="6"/>
      <c r="G73" s="6"/>
      <c r="H73" s="51"/>
      <c r="I73" s="49" t="e">
        <f t="shared" si="1"/>
        <v>#DIV/0!</v>
      </c>
    </row>
    <row r="74" spans="1:9" ht="38.25" hidden="1">
      <c r="A74" s="26" t="s">
        <v>51</v>
      </c>
      <c r="B74" s="2" t="s">
        <v>144</v>
      </c>
      <c r="C74" s="2" t="s">
        <v>37</v>
      </c>
      <c r="D74" s="2" t="s">
        <v>16</v>
      </c>
      <c r="E74" s="16">
        <v>0</v>
      </c>
      <c r="F74" s="6"/>
      <c r="G74" s="6"/>
      <c r="H74" s="51"/>
      <c r="I74" s="49" t="e">
        <f t="shared" si="1"/>
        <v>#DIV/0!</v>
      </c>
    </row>
    <row r="75" spans="1:9" ht="21.75" customHeight="1" hidden="1">
      <c r="A75" s="37" t="s">
        <v>112</v>
      </c>
      <c r="B75" s="1" t="s">
        <v>179</v>
      </c>
      <c r="C75" s="2"/>
      <c r="D75" s="1"/>
      <c r="E75" s="15">
        <f>E76</f>
        <v>0</v>
      </c>
      <c r="F75" s="6"/>
      <c r="G75" s="6"/>
      <c r="H75" s="51"/>
      <c r="I75" s="49" t="e">
        <f t="shared" si="1"/>
        <v>#DIV/0!</v>
      </c>
    </row>
    <row r="76" spans="1:9" ht="38.25" hidden="1">
      <c r="A76" s="26" t="s">
        <v>52</v>
      </c>
      <c r="B76" s="2" t="s">
        <v>179</v>
      </c>
      <c r="C76" s="2" t="s">
        <v>37</v>
      </c>
      <c r="D76" s="2" t="s">
        <v>16</v>
      </c>
      <c r="E76" s="16"/>
      <c r="F76" s="6"/>
      <c r="G76" s="6"/>
      <c r="H76" s="51"/>
      <c r="I76" s="49" t="e">
        <f t="shared" si="1"/>
        <v>#DIV/0!</v>
      </c>
    </row>
    <row r="77" spans="1:9" ht="21.75" customHeight="1" hidden="1">
      <c r="A77" s="37" t="s">
        <v>112</v>
      </c>
      <c r="B77" s="1" t="s">
        <v>180</v>
      </c>
      <c r="C77" s="2"/>
      <c r="D77" s="1"/>
      <c r="E77" s="15">
        <f>E78</f>
        <v>0</v>
      </c>
      <c r="F77" s="6"/>
      <c r="G77" s="6"/>
      <c r="H77" s="51"/>
      <c r="I77" s="49" t="e">
        <f t="shared" si="1"/>
        <v>#DIV/0!</v>
      </c>
    </row>
    <row r="78" spans="1:9" ht="38.25" hidden="1">
      <c r="A78" s="26" t="s">
        <v>52</v>
      </c>
      <c r="B78" s="2" t="s">
        <v>180</v>
      </c>
      <c r="C78" s="2" t="s">
        <v>37</v>
      </c>
      <c r="D78" s="2" t="s">
        <v>16</v>
      </c>
      <c r="E78" s="16"/>
      <c r="F78" s="6"/>
      <c r="G78" s="6"/>
      <c r="H78" s="51"/>
      <c r="I78" s="49" t="e">
        <f t="shared" si="1"/>
        <v>#DIV/0!</v>
      </c>
    </row>
    <row r="79" spans="1:9" ht="23.25" customHeight="1">
      <c r="A79" s="37" t="s">
        <v>116</v>
      </c>
      <c r="B79" s="17" t="s">
        <v>213</v>
      </c>
      <c r="C79" s="18"/>
      <c r="D79" s="17"/>
      <c r="E79" s="38">
        <f>E80</f>
        <v>340</v>
      </c>
      <c r="F79" s="6"/>
      <c r="G79" s="6"/>
      <c r="H79" s="50">
        <f>H80</f>
        <v>8.46</v>
      </c>
      <c r="I79" s="48">
        <f t="shared" si="1"/>
        <v>2.4882352941176475</v>
      </c>
    </row>
    <row r="80" spans="1:9" ht="38.25">
      <c r="A80" s="26" t="s">
        <v>52</v>
      </c>
      <c r="B80" s="18" t="s">
        <v>213</v>
      </c>
      <c r="C80" s="18" t="s">
        <v>37</v>
      </c>
      <c r="D80" s="18" t="s">
        <v>16</v>
      </c>
      <c r="E80" s="39">
        <v>340</v>
      </c>
      <c r="F80" s="6"/>
      <c r="G80" s="6"/>
      <c r="H80" s="51">
        <v>8.46</v>
      </c>
      <c r="I80" s="49">
        <f t="shared" si="1"/>
        <v>2.4882352941176475</v>
      </c>
    </row>
    <row r="81" spans="1:9" ht="0.75" customHeight="1" hidden="1">
      <c r="A81" s="37" t="s">
        <v>183</v>
      </c>
      <c r="B81" s="17" t="s">
        <v>190</v>
      </c>
      <c r="C81" s="18"/>
      <c r="D81" s="17"/>
      <c r="E81" s="38">
        <f>E82</f>
        <v>0</v>
      </c>
      <c r="F81" s="6"/>
      <c r="G81" s="6"/>
      <c r="H81" s="51"/>
      <c r="I81" s="49" t="e">
        <f t="shared" si="1"/>
        <v>#DIV/0!</v>
      </c>
    </row>
    <row r="82" spans="1:9" ht="16.5" customHeight="1" hidden="1">
      <c r="A82" s="26" t="s">
        <v>52</v>
      </c>
      <c r="B82" s="18" t="s">
        <v>190</v>
      </c>
      <c r="C82" s="18" t="s">
        <v>37</v>
      </c>
      <c r="D82" s="18" t="s">
        <v>16</v>
      </c>
      <c r="E82" s="39"/>
      <c r="F82" s="6"/>
      <c r="G82" s="6"/>
      <c r="H82" s="51"/>
      <c r="I82" s="49" t="e">
        <f t="shared" si="1"/>
        <v>#DIV/0!</v>
      </c>
    </row>
    <row r="83" spans="1:9" ht="26.25" customHeight="1">
      <c r="A83" s="37" t="s">
        <v>237</v>
      </c>
      <c r="B83" s="17" t="s">
        <v>186</v>
      </c>
      <c r="C83" s="18"/>
      <c r="D83" s="17"/>
      <c r="E83" s="38">
        <f>E84</f>
        <v>2000</v>
      </c>
      <c r="F83" s="6"/>
      <c r="G83" s="6"/>
      <c r="H83" s="50">
        <f>H84</f>
        <v>0</v>
      </c>
      <c r="I83" s="48">
        <f>H83/E83*100</f>
        <v>0</v>
      </c>
    </row>
    <row r="84" spans="1:9" ht="38.25" customHeight="1">
      <c r="A84" s="26" t="s">
        <v>52</v>
      </c>
      <c r="B84" s="18" t="s">
        <v>186</v>
      </c>
      <c r="C84" s="18" t="s">
        <v>37</v>
      </c>
      <c r="D84" s="18" t="s">
        <v>16</v>
      </c>
      <c r="E84" s="39">
        <v>2000</v>
      </c>
      <c r="F84" s="6"/>
      <c r="G84" s="6"/>
      <c r="H84" s="51">
        <v>0</v>
      </c>
      <c r="I84" s="49">
        <f>H84/E84*100</f>
        <v>0</v>
      </c>
    </row>
    <row r="85" spans="1:9" ht="19.5" customHeight="1">
      <c r="A85" s="37" t="s">
        <v>197</v>
      </c>
      <c r="B85" s="1"/>
      <c r="C85" s="1"/>
      <c r="D85" s="1" t="s">
        <v>2</v>
      </c>
      <c r="E85" s="15">
        <f>E86+E91+E93+E89+E95+E97+E99+E101</f>
        <v>12308.01</v>
      </c>
      <c r="F85" s="6"/>
      <c r="G85" s="6"/>
      <c r="H85" s="50">
        <f>H86+H89+H91+H93+H95+H97+H99+H101</f>
        <v>3538.3600000000006</v>
      </c>
      <c r="I85" s="48">
        <f t="shared" si="1"/>
        <v>28.74843293107497</v>
      </c>
    </row>
    <row r="86" spans="1:9" ht="25.5">
      <c r="A86" s="37" t="s">
        <v>69</v>
      </c>
      <c r="B86" s="1" t="s">
        <v>214</v>
      </c>
      <c r="C86" s="1"/>
      <c r="D86" s="1"/>
      <c r="E86" s="15">
        <f>E87+E88</f>
        <v>3068.61</v>
      </c>
      <c r="F86" s="6"/>
      <c r="G86" s="6"/>
      <c r="H86" s="50">
        <f>H87+H88</f>
        <v>2556.11</v>
      </c>
      <c r="I86" s="48">
        <f t="shared" si="1"/>
        <v>83.2986270656747</v>
      </c>
    </row>
    <row r="87" spans="1:9" ht="38.25">
      <c r="A87" s="21" t="s">
        <v>91</v>
      </c>
      <c r="B87" s="2" t="s">
        <v>214</v>
      </c>
      <c r="C87" s="2" t="s">
        <v>37</v>
      </c>
      <c r="D87" s="2" t="s">
        <v>2</v>
      </c>
      <c r="E87" s="16">
        <v>598.9</v>
      </c>
      <c r="F87" s="6"/>
      <c r="G87" s="6"/>
      <c r="H87" s="51">
        <v>86.4</v>
      </c>
      <c r="I87" s="49">
        <f t="shared" si="1"/>
        <v>14.426448488896312</v>
      </c>
    </row>
    <row r="88" spans="1:9" ht="20.25" customHeight="1">
      <c r="A88" s="21" t="s">
        <v>223</v>
      </c>
      <c r="B88" s="2" t="s">
        <v>214</v>
      </c>
      <c r="C88" s="2" t="s">
        <v>224</v>
      </c>
      <c r="D88" s="2" t="s">
        <v>2</v>
      </c>
      <c r="E88" s="16">
        <v>2469.71</v>
      </c>
      <c r="F88" s="6"/>
      <c r="G88" s="6"/>
      <c r="H88" s="51">
        <v>2469.71</v>
      </c>
      <c r="I88" s="49">
        <f t="shared" si="1"/>
        <v>100</v>
      </c>
    </row>
    <row r="89" spans="1:9" ht="25.5">
      <c r="A89" s="37" t="s">
        <v>69</v>
      </c>
      <c r="B89" s="1" t="s">
        <v>226</v>
      </c>
      <c r="C89" s="1"/>
      <c r="D89" s="1"/>
      <c r="E89" s="15">
        <f>E90</f>
        <v>240</v>
      </c>
      <c r="F89" s="6"/>
      <c r="G89" s="6"/>
      <c r="H89" s="50">
        <f>H90</f>
        <v>240</v>
      </c>
      <c r="I89" s="48">
        <f t="shared" si="1"/>
        <v>100</v>
      </c>
    </row>
    <row r="90" spans="1:9" ht="38.25">
      <c r="A90" s="21" t="s">
        <v>91</v>
      </c>
      <c r="B90" s="2" t="s">
        <v>226</v>
      </c>
      <c r="C90" s="2" t="s">
        <v>37</v>
      </c>
      <c r="D90" s="2" t="s">
        <v>2</v>
      </c>
      <c r="E90" s="16">
        <v>240</v>
      </c>
      <c r="F90" s="6"/>
      <c r="G90" s="6"/>
      <c r="H90" s="51">
        <v>240</v>
      </c>
      <c r="I90" s="49">
        <f t="shared" si="1"/>
        <v>100</v>
      </c>
    </row>
    <row r="91" spans="1:9" ht="39" customHeight="1">
      <c r="A91" s="37" t="s">
        <v>108</v>
      </c>
      <c r="B91" s="17" t="s">
        <v>174</v>
      </c>
      <c r="C91" s="1"/>
      <c r="D91" s="1"/>
      <c r="E91" s="15">
        <f>E92</f>
        <v>557.2</v>
      </c>
      <c r="F91" s="6"/>
      <c r="G91" s="6"/>
      <c r="H91" s="50">
        <f>H92</f>
        <v>557.2</v>
      </c>
      <c r="I91" s="48">
        <f t="shared" si="1"/>
        <v>100</v>
      </c>
    </row>
    <row r="92" spans="1:9" ht="38.25">
      <c r="A92" s="36" t="s">
        <v>51</v>
      </c>
      <c r="B92" s="18" t="s">
        <v>174</v>
      </c>
      <c r="C92" s="2" t="s">
        <v>37</v>
      </c>
      <c r="D92" s="2" t="s">
        <v>2</v>
      </c>
      <c r="E92" s="16">
        <v>557.2</v>
      </c>
      <c r="F92" s="6"/>
      <c r="G92" s="6"/>
      <c r="H92" s="51">
        <v>557.2</v>
      </c>
      <c r="I92" s="49">
        <f t="shared" si="1"/>
        <v>100</v>
      </c>
    </row>
    <row r="93" spans="1:9" ht="25.5">
      <c r="A93" s="37" t="s">
        <v>225</v>
      </c>
      <c r="B93" s="17" t="s">
        <v>180</v>
      </c>
      <c r="C93" s="1"/>
      <c r="D93" s="1"/>
      <c r="E93" s="15">
        <f>E94</f>
        <v>772.3</v>
      </c>
      <c r="F93" s="6"/>
      <c r="G93" s="6"/>
      <c r="H93" s="50">
        <f>H94</f>
        <v>0</v>
      </c>
      <c r="I93" s="48">
        <f t="shared" si="1"/>
        <v>0</v>
      </c>
    </row>
    <row r="94" spans="1:9" ht="38.25">
      <c r="A94" s="36" t="s">
        <v>51</v>
      </c>
      <c r="B94" s="18" t="s">
        <v>180</v>
      </c>
      <c r="C94" s="2" t="s">
        <v>37</v>
      </c>
      <c r="D94" s="2" t="s">
        <v>2</v>
      </c>
      <c r="E94" s="16">
        <v>772.3</v>
      </c>
      <c r="F94" s="6"/>
      <c r="G94" s="6"/>
      <c r="H94" s="51">
        <v>0</v>
      </c>
      <c r="I94" s="49">
        <f t="shared" si="1"/>
        <v>0</v>
      </c>
    </row>
    <row r="95" spans="1:9" ht="38.25">
      <c r="A95" s="37" t="s">
        <v>238</v>
      </c>
      <c r="B95" s="17" t="s">
        <v>239</v>
      </c>
      <c r="C95" s="1"/>
      <c r="D95" s="1"/>
      <c r="E95" s="15">
        <f>E96</f>
        <v>1064</v>
      </c>
      <c r="F95" s="6"/>
      <c r="G95" s="6"/>
      <c r="H95" s="50">
        <f>H96</f>
        <v>0</v>
      </c>
      <c r="I95" s="48">
        <f aca="true" t="shared" si="2" ref="I95:I100">H95/E95*100</f>
        <v>0</v>
      </c>
    </row>
    <row r="96" spans="1:9" ht="38.25">
      <c r="A96" s="36" t="s">
        <v>51</v>
      </c>
      <c r="B96" s="18" t="s">
        <v>239</v>
      </c>
      <c r="C96" s="2" t="s">
        <v>37</v>
      </c>
      <c r="D96" s="2" t="s">
        <v>2</v>
      </c>
      <c r="E96" s="16">
        <v>1064</v>
      </c>
      <c r="F96" s="6"/>
      <c r="G96" s="6"/>
      <c r="H96" s="51">
        <v>0</v>
      </c>
      <c r="I96" s="49">
        <f t="shared" si="2"/>
        <v>0</v>
      </c>
    </row>
    <row r="97" spans="1:9" ht="25.5">
      <c r="A97" s="37" t="s">
        <v>240</v>
      </c>
      <c r="B97" s="17" t="s">
        <v>241</v>
      </c>
      <c r="C97" s="1"/>
      <c r="D97" s="1"/>
      <c r="E97" s="15">
        <f>E98</f>
        <v>185.05</v>
      </c>
      <c r="F97" s="6"/>
      <c r="G97" s="6"/>
      <c r="H97" s="50">
        <f>H98</f>
        <v>185.05</v>
      </c>
      <c r="I97" s="48">
        <f t="shared" si="2"/>
        <v>100</v>
      </c>
    </row>
    <row r="98" spans="1:9" ht="38.25">
      <c r="A98" s="36" t="s">
        <v>51</v>
      </c>
      <c r="B98" s="18" t="s">
        <v>241</v>
      </c>
      <c r="C98" s="2" t="s">
        <v>37</v>
      </c>
      <c r="D98" s="2" t="s">
        <v>2</v>
      </c>
      <c r="E98" s="16">
        <v>185.05</v>
      </c>
      <c r="F98" s="6"/>
      <c r="G98" s="6"/>
      <c r="H98" s="51">
        <v>185.05</v>
      </c>
      <c r="I98" s="49">
        <f t="shared" si="2"/>
        <v>100</v>
      </c>
    </row>
    <row r="99" spans="1:9" ht="38.25">
      <c r="A99" s="37" t="s">
        <v>242</v>
      </c>
      <c r="B99" s="17" t="s">
        <v>179</v>
      </c>
      <c r="C99" s="1"/>
      <c r="D99" s="1"/>
      <c r="E99" s="15">
        <f>E100</f>
        <v>6220.7</v>
      </c>
      <c r="F99" s="6"/>
      <c r="G99" s="6"/>
      <c r="H99" s="50">
        <f>H100</f>
        <v>0</v>
      </c>
      <c r="I99" s="48">
        <f t="shared" si="2"/>
        <v>0</v>
      </c>
    </row>
    <row r="100" spans="1:9" ht="38.25">
      <c r="A100" s="36" t="s">
        <v>51</v>
      </c>
      <c r="B100" s="18" t="s">
        <v>179</v>
      </c>
      <c r="C100" s="2" t="s">
        <v>37</v>
      </c>
      <c r="D100" s="2" t="s">
        <v>2</v>
      </c>
      <c r="E100" s="16">
        <v>6220.7</v>
      </c>
      <c r="F100" s="6"/>
      <c r="G100" s="6"/>
      <c r="H100" s="51">
        <v>0</v>
      </c>
      <c r="I100" s="49">
        <f t="shared" si="2"/>
        <v>0</v>
      </c>
    </row>
    <row r="101" spans="1:9" ht="38.25">
      <c r="A101" s="37" t="s">
        <v>243</v>
      </c>
      <c r="B101" s="17" t="s">
        <v>244</v>
      </c>
      <c r="C101" s="1"/>
      <c r="D101" s="1"/>
      <c r="E101" s="15">
        <f>E102</f>
        <v>200.15</v>
      </c>
      <c r="F101" s="6"/>
      <c r="G101" s="6"/>
      <c r="H101" s="50">
        <f>H102</f>
        <v>0</v>
      </c>
      <c r="I101" s="48">
        <f aca="true" t="shared" si="3" ref="I101:I107">H101/E101*100</f>
        <v>0</v>
      </c>
    </row>
    <row r="102" spans="1:9" ht="38.25">
      <c r="A102" s="36" t="s">
        <v>51</v>
      </c>
      <c r="B102" s="18" t="s">
        <v>244</v>
      </c>
      <c r="C102" s="2" t="s">
        <v>37</v>
      </c>
      <c r="D102" s="2" t="s">
        <v>2</v>
      </c>
      <c r="E102" s="16">
        <v>200.15</v>
      </c>
      <c r="F102" s="6"/>
      <c r="G102" s="6"/>
      <c r="H102" s="51">
        <v>0</v>
      </c>
      <c r="I102" s="49">
        <f t="shared" si="3"/>
        <v>0</v>
      </c>
    </row>
    <row r="103" spans="1:9" ht="12.75">
      <c r="A103" s="37" t="s">
        <v>252</v>
      </c>
      <c r="B103" s="1"/>
      <c r="C103" s="1"/>
      <c r="D103" s="1" t="s">
        <v>253</v>
      </c>
      <c r="E103" s="15">
        <f>E104+E106+E108+E110+E112</f>
        <v>5691.33</v>
      </c>
      <c r="F103" s="6"/>
      <c r="G103" s="6"/>
      <c r="H103" s="50">
        <f>H104+H106+H108+H110+H112</f>
        <v>5678.619999999999</v>
      </c>
      <c r="I103" s="48">
        <f t="shared" si="3"/>
        <v>99.77667785912956</v>
      </c>
    </row>
    <row r="104" spans="1:9" ht="48.75" customHeight="1">
      <c r="A104" s="37" t="s">
        <v>254</v>
      </c>
      <c r="B104" s="1" t="s">
        <v>255</v>
      </c>
      <c r="C104" s="2"/>
      <c r="D104" s="1"/>
      <c r="E104" s="15">
        <f>E105</f>
        <v>91.7</v>
      </c>
      <c r="F104" s="6"/>
      <c r="G104" s="6"/>
      <c r="H104" s="50">
        <f>H105</f>
        <v>91.7</v>
      </c>
      <c r="I104" s="48">
        <f t="shared" si="3"/>
        <v>100</v>
      </c>
    </row>
    <row r="105" spans="1:9" ht="12.75">
      <c r="A105" s="26" t="s">
        <v>256</v>
      </c>
      <c r="B105" s="2" t="s">
        <v>255</v>
      </c>
      <c r="C105" s="2" t="s">
        <v>24</v>
      </c>
      <c r="D105" s="2" t="s">
        <v>253</v>
      </c>
      <c r="E105" s="16">
        <v>91.7</v>
      </c>
      <c r="F105" s="6"/>
      <c r="G105" s="6"/>
      <c r="H105" s="51">
        <v>91.7</v>
      </c>
      <c r="I105" s="49">
        <f t="shared" si="3"/>
        <v>100</v>
      </c>
    </row>
    <row r="106" spans="1:9" ht="36" customHeight="1">
      <c r="A106" s="37" t="s">
        <v>257</v>
      </c>
      <c r="B106" s="1" t="s">
        <v>258</v>
      </c>
      <c r="C106" s="2"/>
      <c r="D106" s="2"/>
      <c r="E106" s="15">
        <f>E107</f>
        <v>3225.7</v>
      </c>
      <c r="F106" s="6"/>
      <c r="G106" s="6"/>
      <c r="H106" s="50">
        <f>H107</f>
        <v>3212.99</v>
      </c>
      <c r="I106" s="48">
        <f t="shared" si="3"/>
        <v>99.6059769972409</v>
      </c>
    </row>
    <row r="107" spans="1:9" ht="12.75">
      <c r="A107" s="26" t="s">
        <v>256</v>
      </c>
      <c r="B107" s="2" t="s">
        <v>258</v>
      </c>
      <c r="C107" s="2" t="s">
        <v>24</v>
      </c>
      <c r="D107" s="2" t="s">
        <v>253</v>
      </c>
      <c r="E107" s="16">
        <v>3225.7</v>
      </c>
      <c r="F107" s="6"/>
      <c r="G107" s="6"/>
      <c r="H107" s="51">
        <v>3212.99</v>
      </c>
      <c r="I107" s="49">
        <f t="shared" si="3"/>
        <v>99.6059769972409</v>
      </c>
    </row>
    <row r="108" spans="1:9" ht="36.75" customHeight="1">
      <c r="A108" s="37" t="s">
        <v>259</v>
      </c>
      <c r="B108" s="1" t="s">
        <v>260</v>
      </c>
      <c r="C108" s="2"/>
      <c r="D108" s="2"/>
      <c r="E108" s="15">
        <f>E109</f>
        <v>2327.35</v>
      </c>
      <c r="F108" s="6"/>
      <c r="G108" s="6"/>
      <c r="H108" s="50">
        <f>H109</f>
        <v>2327.35</v>
      </c>
      <c r="I108" s="48">
        <f aca="true" t="shared" si="4" ref="I108:I113">H108/E108*100</f>
        <v>100</v>
      </c>
    </row>
    <row r="109" spans="1:9" ht="12.75">
      <c r="A109" s="26" t="s">
        <v>256</v>
      </c>
      <c r="B109" s="2" t="s">
        <v>260</v>
      </c>
      <c r="C109" s="2" t="s">
        <v>24</v>
      </c>
      <c r="D109" s="2" t="s">
        <v>253</v>
      </c>
      <c r="E109" s="16">
        <v>2327.35</v>
      </c>
      <c r="F109" s="6"/>
      <c r="G109" s="6"/>
      <c r="H109" s="51">
        <v>2327.35</v>
      </c>
      <c r="I109" s="49">
        <f t="shared" si="4"/>
        <v>100</v>
      </c>
    </row>
    <row r="110" spans="1:9" ht="38.25">
      <c r="A110" s="37" t="s">
        <v>254</v>
      </c>
      <c r="B110" s="1" t="s">
        <v>261</v>
      </c>
      <c r="C110" s="2"/>
      <c r="D110" s="1"/>
      <c r="E110" s="15">
        <f>E111</f>
        <v>1.29</v>
      </c>
      <c r="F110" s="6"/>
      <c r="G110" s="6"/>
      <c r="H110" s="50">
        <f>H111</f>
        <v>1.29</v>
      </c>
      <c r="I110" s="48">
        <f t="shared" si="4"/>
        <v>100</v>
      </c>
    </row>
    <row r="111" spans="1:9" ht="12.75">
      <c r="A111" s="26" t="s">
        <v>256</v>
      </c>
      <c r="B111" s="2" t="s">
        <v>261</v>
      </c>
      <c r="C111" s="2" t="s">
        <v>24</v>
      </c>
      <c r="D111" s="2" t="s">
        <v>253</v>
      </c>
      <c r="E111" s="16">
        <v>1.29</v>
      </c>
      <c r="F111" s="6"/>
      <c r="G111" s="6"/>
      <c r="H111" s="51">
        <v>1.29</v>
      </c>
      <c r="I111" s="49">
        <f t="shared" si="4"/>
        <v>100</v>
      </c>
    </row>
    <row r="112" spans="1:9" ht="33.75" customHeight="1">
      <c r="A112" s="37" t="s">
        <v>257</v>
      </c>
      <c r="B112" s="1" t="s">
        <v>262</v>
      </c>
      <c r="C112" s="2"/>
      <c r="D112" s="2"/>
      <c r="E112" s="15">
        <f>E113</f>
        <v>45.29</v>
      </c>
      <c r="F112" s="6"/>
      <c r="G112" s="6"/>
      <c r="H112" s="50">
        <f>H113</f>
        <v>45.29</v>
      </c>
      <c r="I112" s="48">
        <f t="shared" si="4"/>
        <v>100</v>
      </c>
    </row>
    <row r="113" spans="1:9" ht="12.75">
      <c r="A113" s="26" t="s">
        <v>256</v>
      </c>
      <c r="B113" s="2" t="s">
        <v>262</v>
      </c>
      <c r="C113" s="2" t="s">
        <v>24</v>
      </c>
      <c r="D113" s="2" t="s">
        <v>253</v>
      </c>
      <c r="E113" s="16">
        <v>45.29</v>
      </c>
      <c r="F113" s="6"/>
      <c r="G113" s="6"/>
      <c r="H113" s="51">
        <v>45.29</v>
      </c>
      <c r="I113" s="49">
        <f t="shared" si="4"/>
        <v>100</v>
      </c>
    </row>
    <row r="114" spans="1:9" ht="57.75" customHeight="1">
      <c r="A114" s="30" t="s">
        <v>208</v>
      </c>
      <c r="B114" s="1" t="s">
        <v>134</v>
      </c>
      <c r="C114" s="19"/>
      <c r="D114" s="19"/>
      <c r="E114" s="22">
        <f>E115</f>
        <v>9509.48</v>
      </c>
      <c r="F114" s="6"/>
      <c r="G114" s="6"/>
      <c r="H114" s="50">
        <f>H115</f>
        <v>3693.6899999999996</v>
      </c>
      <c r="I114" s="48">
        <f t="shared" si="1"/>
        <v>38.84218695449172</v>
      </c>
    </row>
    <row r="115" spans="1:9" ht="12.75">
      <c r="A115" s="37" t="s">
        <v>76</v>
      </c>
      <c r="B115" s="1"/>
      <c r="C115" s="1" t="s">
        <v>0</v>
      </c>
      <c r="D115" s="1" t="s">
        <v>7</v>
      </c>
      <c r="E115" s="15">
        <f>E116+E118+E123+E127+E136+E125+E138+E140</f>
        <v>9509.48</v>
      </c>
      <c r="F115" s="6"/>
      <c r="G115" s="6"/>
      <c r="H115" s="50">
        <f>H116+H118+H123+H127+H136+H125+H138+H140</f>
        <v>3693.6899999999996</v>
      </c>
      <c r="I115" s="48">
        <f t="shared" si="1"/>
        <v>38.84218695449172</v>
      </c>
    </row>
    <row r="116" spans="1:9" ht="25.5">
      <c r="A116" s="37" t="s">
        <v>56</v>
      </c>
      <c r="B116" s="1" t="s">
        <v>145</v>
      </c>
      <c r="C116" s="1"/>
      <c r="D116" s="1"/>
      <c r="E116" s="15">
        <f>E117</f>
        <v>1197.7</v>
      </c>
      <c r="F116" s="6"/>
      <c r="G116" s="6"/>
      <c r="H116" s="50">
        <f>H117</f>
        <v>409.89</v>
      </c>
      <c r="I116" s="48">
        <f t="shared" si="1"/>
        <v>34.22309426400601</v>
      </c>
    </row>
    <row r="117" spans="1:9" ht="38.25">
      <c r="A117" s="21" t="s">
        <v>91</v>
      </c>
      <c r="B117" s="2" t="s">
        <v>145</v>
      </c>
      <c r="C117" s="2" t="s">
        <v>37</v>
      </c>
      <c r="D117" s="2" t="s">
        <v>7</v>
      </c>
      <c r="E117" s="16">
        <v>1197.7</v>
      </c>
      <c r="F117" s="6"/>
      <c r="G117" s="6"/>
      <c r="H117" s="51">
        <v>409.89</v>
      </c>
      <c r="I117" s="49">
        <f t="shared" si="1"/>
        <v>34.22309426400601</v>
      </c>
    </row>
    <row r="118" spans="1:9" ht="38.25">
      <c r="A118" s="37" t="s">
        <v>90</v>
      </c>
      <c r="B118" s="1" t="s">
        <v>146</v>
      </c>
      <c r="C118" s="1"/>
      <c r="D118" s="1"/>
      <c r="E118" s="15">
        <f>SUM(E119:E122)</f>
        <v>5179.17</v>
      </c>
      <c r="F118" s="6"/>
      <c r="G118" s="6"/>
      <c r="H118" s="50">
        <f>H119+H120+H121+H122</f>
        <v>2060.59</v>
      </c>
      <c r="I118" s="48">
        <f t="shared" si="1"/>
        <v>39.786104723343705</v>
      </c>
    </row>
    <row r="119" spans="1:9" ht="25.5">
      <c r="A119" s="21" t="s">
        <v>228</v>
      </c>
      <c r="B119" s="2" t="s">
        <v>146</v>
      </c>
      <c r="C119" s="20" t="s">
        <v>227</v>
      </c>
      <c r="D119" s="2" t="s">
        <v>7</v>
      </c>
      <c r="E119" s="16">
        <v>3450.44</v>
      </c>
      <c r="F119" s="6"/>
      <c r="G119" s="6"/>
      <c r="H119" s="51">
        <v>1489.76</v>
      </c>
      <c r="I119" s="49">
        <f t="shared" si="1"/>
        <v>43.17594277831233</v>
      </c>
    </row>
    <row r="120" spans="1:9" ht="25.5">
      <c r="A120" s="26" t="s">
        <v>114</v>
      </c>
      <c r="B120" s="2" t="s">
        <v>146</v>
      </c>
      <c r="C120" s="18" t="s">
        <v>115</v>
      </c>
      <c r="D120" s="2" t="s">
        <v>7</v>
      </c>
      <c r="E120" s="16">
        <v>144.74</v>
      </c>
      <c r="F120" s="6"/>
      <c r="G120" s="6"/>
      <c r="H120" s="51">
        <v>44.79</v>
      </c>
      <c r="I120" s="49">
        <f t="shared" si="1"/>
        <v>30.94514301506149</v>
      </c>
    </row>
    <row r="121" spans="1:9" ht="38.25">
      <c r="A121" s="21" t="s">
        <v>91</v>
      </c>
      <c r="B121" s="2" t="s">
        <v>146</v>
      </c>
      <c r="C121" s="20" t="s">
        <v>37</v>
      </c>
      <c r="D121" s="2" t="s">
        <v>7</v>
      </c>
      <c r="E121" s="16">
        <v>1569.99</v>
      </c>
      <c r="F121" s="6"/>
      <c r="G121" s="6"/>
      <c r="H121" s="51">
        <v>525.58</v>
      </c>
      <c r="I121" s="49">
        <f t="shared" si="1"/>
        <v>33.47664634806591</v>
      </c>
    </row>
    <row r="122" spans="1:9" ht="12.75">
      <c r="A122" s="21" t="s">
        <v>196</v>
      </c>
      <c r="B122" s="2" t="s">
        <v>146</v>
      </c>
      <c r="C122" s="20" t="s">
        <v>110</v>
      </c>
      <c r="D122" s="2" t="s">
        <v>7</v>
      </c>
      <c r="E122" s="16">
        <v>14</v>
      </c>
      <c r="F122" s="6"/>
      <c r="G122" s="6"/>
      <c r="H122" s="51">
        <v>0.46</v>
      </c>
      <c r="I122" s="49">
        <f t="shared" si="1"/>
        <v>3.2857142857142856</v>
      </c>
    </row>
    <row r="123" spans="1:9" ht="38.25">
      <c r="A123" s="37" t="s">
        <v>229</v>
      </c>
      <c r="B123" s="1" t="s">
        <v>230</v>
      </c>
      <c r="C123" s="20"/>
      <c r="D123" s="2"/>
      <c r="E123" s="15">
        <f>E124</f>
        <v>789.5</v>
      </c>
      <c r="F123" s="6"/>
      <c r="G123" s="6"/>
      <c r="H123" s="50">
        <f>H124</f>
        <v>327.85</v>
      </c>
      <c r="I123" s="48">
        <f t="shared" si="1"/>
        <v>41.526282457251426</v>
      </c>
    </row>
    <row r="124" spans="1:9" ht="25.5">
      <c r="A124" s="21" t="s">
        <v>228</v>
      </c>
      <c r="B124" s="2" t="s">
        <v>230</v>
      </c>
      <c r="C124" s="20" t="s">
        <v>227</v>
      </c>
      <c r="D124" s="2" t="s">
        <v>7</v>
      </c>
      <c r="E124" s="16">
        <v>789.5</v>
      </c>
      <c r="F124" s="6"/>
      <c r="G124" s="6"/>
      <c r="H124" s="51">
        <v>327.85</v>
      </c>
      <c r="I124" s="49">
        <f t="shared" si="1"/>
        <v>41.526282457251426</v>
      </c>
    </row>
    <row r="125" spans="1:9" ht="38.25">
      <c r="A125" s="37" t="s">
        <v>246</v>
      </c>
      <c r="B125" s="1" t="s">
        <v>245</v>
      </c>
      <c r="C125" s="20"/>
      <c r="D125" s="2"/>
      <c r="E125" s="15">
        <f>E126</f>
        <v>789.5</v>
      </c>
      <c r="F125" s="6"/>
      <c r="G125" s="6"/>
      <c r="H125" s="50">
        <f>H126</f>
        <v>327.85</v>
      </c>
      <c r="I125" s="48">
        <f>H125/E125*100</f>
        <v>41.526282457251426</v>
      </c>
    </row>
    <row r="126" spans="1:9" ht="25.5">
      <c r="A126" s="21" t="s">
        <v>228</v>
      </c>
      <c r="B126" s="2" t="s">
        <v>245</v>
      </c>
      <c r="C126" s="20" t="s">
        <v>227</v>
      </c>
      <c r="D126" s="2" t="s">
        <v>7</v>
      </c>
      <c r="E126" s="16">
        <v>789.5</v>
      </c>
      <c r="F126" s="6"/>
      <c r="G126" s="6"/>
      <c r="H126" s="51">
        <v>327.85</v>
      </c>
      <c r="I126" s="49">
        <f>H126/E126*100</f>
        <v>41.526282457251426</v>
      </c>
    </row>
    <row r="127" spans="1:9" ht="25.5">
      <c r="A127" s="37" t="s">
        <v>77</v>
      </c>
      <c r="B127" s="1" t="s">
        <v>147</v>
      </c>
      <c r="C127" s="1"/>
      <c r="D127" s="1"/>
      <c r="E127" s="15">
        <f>SUM(E128:E130)</f>
        <v>857.81</v>
      </c>
      <c r="F127" s="6"/>
      <c r="G127" s="6"/>
      <c r="H127" s="50">
        <f>H128+H129+H130</f>
        <v>372.73</v>
      </c>
      <c r="I127" s="48">
        <f t="shared" si="1"/>
        <v>43.45134703489118</v>
      </c>
    </row>
    <row r="128" spans="1:9" ht="25.5">
      <c r="A128" s="21" t="s">
        <v>228</v>
      </c>
      <c r="B128" s="2" t="s">
        <v>147</v>
      </c>
      <c r="C128" s="20" t="s">
        <v>227</v>
      </c>
      <c r="D128" s="2" t="s">
        <v>7</v>
      </c>
      <c r="E128" s="16">
        <v>657.25</v>
      </c>
      <c r="F128" s="6"/>
      <c r="G128" s="6"/>
      <c r="H128" s="51">
        <v>310.35</v>
      </c>
      <c r="I128" s="49">
        <f t="shared" si="1"/>
        <v>47.21947508558387</v>
      </c>
    </row>
    <row r="129" spans="1:9" ht="25.5">
      <c r="A129" s="26" t="s">
        <v>114</v>
      </c>
      <c r="B129" s="2" t="s">
        <v>147</v>
      </c>
      <c r="C129" s="20" t="s">
        <v>115</v>
      </c>
      <c r="D129" s="2" t="s">
        <v>7</v>
      </c>
      <c r="E129" s="16">
        <v>48.86</v>
      </c>
      <c r="F129" s="6"/>
      <c r="G129" s="6"/>
      <c r="H129" s="51">
        <v>22.07</v>
      </c>
      <c r="I129" s="49">
        <f t="shared" si="1"/>
        <v>45.16987310683586</v>
      </c>
    </row>
    <row r="130" spans="1:9" ht="38.25">
      <c r="A130" s="21" t="s">
        <v>91</v>
      </c>
      <c r="B130" s="2" t="s">
        <v>147</v>
      </c>
      <c r="C130" s="20" t="s">
        <v>37</v>
      </c>
      <c r="D130" s="2" t="s">
        <v>7</v>
      </c>
      <c r="E130" s="16">
        <v>151.7</v>
      </c>
      <c r="F130" s="6"/>
      <c r="G130" s="6"/>
      <c r="H130" s="51">
        <v>40.31</v>
      </c>
      <c r="I130" s="49">
        <f t="shared" si="1"/>
        <v>26.572181938035598</v>
      </c>
    </row>
    <row r="131" spans="1:9" ht="38.25" hidden="1">
      <c r="A131" s="40" t="s">
        <v>113</v>
      </c>
      <c r="B131" s="1" t="s">
        <v>148</v>
      </c>
      <c r="C131" s="20"/>
      <c r="D131" s="2"/>
      <c r="E131" s="15">
        <f>E132</f>
        <v>0</v>
      </c>
      <c r="F131" s="6"/>
      <c r="G131" s="6"/>
      <c r="H131" s="51"/>
      <c r="I131" s="49" t="e">
        <f t="shared" si="1"/>
        <v>#DIV/0!</v>
      </c>
    </row>
    <row r="132" spans="1:9" ht="38.25" hidden="1">
      <c r="A132" s="21" t="s">
        <v>89</v>
      </c>
      <c r="B132" s="2" t="s">
        <v>148</v>
      </c>
      <c r="C132" s="20" t="s">
        <v>88</v>
      </c>
      <c r="D132" s="2" t="s">
        <v>7</v>
      </c>
      <c r="E132" s="16">
        <v>0</v>
      </c>
      <c r="F132" s="6"/>
      <c r="G132" s="6"/>
      <c r="H132" s="51"/>
      <c r="I132" s="49" t="e">
        <f t="shared" si="1"/>
        <v>#DIV/0!</v>
      </c>
    </row>
    <row r="133" spans="1:9" ht="38.25" hidden="1">
      <c r="A133" s="37" t="s">
        <v>192</v>
      </c>
      <c r="B133" s="1" t="s">
        <v>148</v>
      </c>
      <c r="C133" s="1"/>
      <c r="D133" s="1"/>
      <c r="E133" s="15">
        <f>E134+E135</f>
        <v>0</v>
      </c>
      <c r="F133" s="6"/>
      <c r="G133" s="6"/>
      <c r="H133" s="51"/>
      <c r="I133" s="49" t="e">
        <f t="shared" si="1"/>
        <v>#DIV/0!</v>
      </c>
    </row>
    <row r="134" spans="1:9" ht="38.25" hidden="1">
      <c r="A134" s="21" t="s">
        <v>89</v>
      </c>
      <c r="B134" s="2" t="s">
        <v>148</v>
      </c>
      <c r="C134" s="20" t="s">
        <v>88</v>
      </c>
      <c r="D134" s="2" t="s">
        <v>7</v>
      </c>
      <c r="E134" s="16"/>
      <c r="F134" s="6"/>
      <c r="G134" s="6"/>
      <c r="H134" s="51"/>
      <c r="I134" s="49" t="e">
        <f t="shared" si="1"/>
        <v>#DIV/0!</v>
      </c>
    </row>
    <row r="135" spans="1:9" ht="51" hidden="1">
      <c r="A135" s="21" t="s">
        <v>167</v>
      </c>
      <c r="B135" s="2" t="s">
        <v>148</v>
      </c>
      <c r="C135" s="20" t="s">
        <v>168</v>
      </c>
      <c r="D135" s="2" t="s">
        <v>7</v>
      </c>
      <c r="E135" s="16"/>
      <c r="F135" s="6"/>
      <c r="G135" s="6"/>
      <c r="H135" s="51"/>
      <c r="I135" s="49" t="e">
        <f t="shared" si="1"/>
        <v>#DIV/0!</v>
      </c>
    </row>
    <row r="136" spans="1:9" ht="38.25">
      <c r="A136" s="37" t="s">
        <v>231</v>
      </c>
      <c r="B136" s="1" t="s">
        <v>232</v>
      </c>
      <c r="C136" s="20"/>
      <c r="D136" s="2"/>
      <c r="E136" s="15">
        <f>E137</f>
        <v>247.9</v>
      </c>
      <c r="F136" s="6"/>
      <c r="G136" s="6"/>
      <c r="H136" s="50">
        <f>H137</f>
        <v>97.39</v>
      </c>
      <c r="I136" s="48">
        <f t="shared" si="1"/>
        <v>39.28600242033078</v>
      </c>
    </row>
    <row r="137" spans="1:9" ht="25.5">
      <c r="A137" s="21" t="s">
        <v>228</v>
      </c>
      <c r="B137" s="2" t="s">
        <v>232</v>
      </c>
      <c r="C137" s="20" t="s">
        <v>227</v>
      </c>
      <c r="D137" s="2" t="s">
        <v>7</v>
      </c>
      <c r="E137" s="16">
        <v>247.9</v>
      </c>
      <c r="F137" s="6"/>
      <c r="G137" s="6"/>
      <c r="H137" s="51">
        <v>97.39</v>
      </c>
      <c r="I137" s="49">
        <f t="shared" si="1"/>
        <v>39.28600242033078</v>
      </c>
    </row>
    <row r="138" spans="1:9" ht="51">
      <c r="A138" s="37" t="s">
        <v>247</v>
      </c>
      <c r="B138" s="1" t="s">
        <v>248</v>
      </c>
      <c r="C138" s="20"/>
      <c r="D138" s="2"/>
      <c r="E138" s="15">
        <f>E139</f>
        <v>247.9</v>
      </c>
      <c r="F138" s="6"/>
      <c r="G138" s="6"/>
      <c r="H138" s="50">
        <f>H139</f>
        <v>97.39</v>
      </c>
      <c r="I138" s="48">
        <f>H138/E138*100</f>
        <v>39.28600242033078</v>
      </c>
    </row>
    <row r="139" spans="1:9" ht="25.5">
      <c r="A139" s="21" t="s">
        <v>228</v>
      </c>
      <c r="B139" s="2" t="s">
        <v>248</v>
      </c>
      <c r="C139" s="20" t="s">
        <v>227</v>
      </c>
      <c r="D139" s="2" t="s">
        <v>7</v>
      </c>
      <c r="E139" s="16">
        <v>247.9</v>
      </c>
      <c r="F139" s="6"/>
      <c r="G139" s="6"/>
      <c r="H139" s="51">
        <v>97.39</v>
      </c>
      <c r="I139" s="49">
        <f>H139/E139*100</f>
        <v>39.28600242033078</v>
      </c>
    </row>
    <row r="140" spans="1:9" ht="42.75" customHeight="1">
      <c r="A140" s="37" t="s">
        <v>250</v>
      </c>
      <c r="B140" s="17" t="s">
        <v>249</v>
      </c>
      <c r="C140" s="1"/>
      <c r="D140" s="1"/>
      <c r="E140" s="15">
        <f>E141</f>
        <v>200</v>
      </c>
      <c r="F140" s="6"/>
      <c r="G140" s="6"/>
      <c r="H140" s="50">
        <f>H141</f>
        <v>0</v>
      </c>
      <c r="I140" s="48">
        <f>H140/E140*100</f>
        <v>0</v>
      </c>
    </row>
    <row r="141" spans="1:9" ht="38.25">
      <c r="A141" s="36" t="s">
        <v>51</v>
      </c>
      <c r="B141" s="18" t="s">
        <v>249</v>
      </c>
      <c r="C141" s="2" t="s">
        <v>37</v>
      </c>
      <c r="D141" s="2" t="s">
        <v>7</v>
      </c>
      <c r="E141" s="16">
        <v>200</v>
      </c>
      <c r="F141" s="6"/>
      <c r="G141" s="6"/>
      <c r="H141" s="51">
        <v>0</v>
      </c>
      <c r="I141" s="49">
        <f>H141/E141*100</f>
        <v>0</v>
      </c>
    </row>
    <row r="142" spans="1:9" ht="61.5" customHeight="1">
      <c r="A142" s="30" t="s">
        <v>207</v>
      </c>
      <c r="B142" s="1" t="s">
        <v>135</v>
      </c>
      <c r="C142" s="19"/>
      <c r="D142" s="19"/>
      <c r="E142" s="22">
        <f>E143+E151+E149</f>
        <v>1949.78</v>
      </c>
      <c r="F142" s="6"/>
      <c r="G142" s="6"/>
      <c r="H142" s="50">
        <f>H143</f>
        <v>725.8000000000001</v>
      </c>
      <c r="I142" s="48">
        <f t="shared" si="1"/>
        <v>37.22471253167024</v>
      </c>
    </row>
    <row r="143" spans="1:9" ht="12.75">
      <c r="A143" s="37" t="s">
        <v>9</v>
      </c>
      <c r="B143" s="17"/>
      <c r="C143" s="17"/>
      <c r="D143" s="17" t="s">
        <v>10</v>
      </c>
      <c r="E143" s="15">
        <f>E144</f>
        <v>1357.79</v>
      </c>
      <c r="F143" s="6"/>
      <c r="G143" s="6"/>
      <c r="H143" s="50">
        <f>H144+H151</f>
        <v>725.8000000000001</v>
      </c>
      <c r="I143" s="48">
        <f t="shared" si="1"/>
        <v>53.454510638611275</v>
      </c>
    </row>
    <row r="144" spans="1:9" ht="38.25">
      <c r="A144" s="37" t="s">
        <v>57</v>
      </c>
      <c r="B144" s="17" t="s">
        <v>149</v>
      </c>
      <c r="C144" s="17" t="s">
        <v>0</v>
      </c>
      <c r="D144" s="17"/>
      <c r="E144" s="15">
        <f>SUM(E145:E148)</f>
        <v>1357.79</v>
      </c>
      <c r="F144" s="6"/>
      <c r="G144" s="6"/>
      <c r="H144" s="50">
        <f>H145+H146+H148</f>
        <v>616.8000000000001</v>
      </c>
      <c r="I144" s="48">
        <f t="shared" si="1"/>
        <v>45.42675966091959</v>
      </c>
    </row>
    <row r="145" spans="1:9" ht="38.25">
      <c r="A145" s="21" t="s">
        <v>89</v>
      </c>
      <c r="B145" s="18" t="s">
        <v>149</v>
      </c>
      <c r="C145" s="20" t="s">
        <v>88</v>
      </c>
      <c r="D145" s="18" t="s">
        <v>10</v>
      </c>
      <c r="E145" s="16">
        <v>761.64</v>
      </c>
      <c r="F145" s="6"/>
      <c r="G145" s="6"/>
      <c r="H145" s="51">
        <v>369.05</v>
      </c>
      <c r="I145" s="49">
        <f t="shared" si="1"/>
        <v>48.45465049104564</v>
      </c>
    </row>
    <row r="146" spans="1:9" ht="51">
      <c r="A146" s="21" t="s">
        <v>167</v>
      </c>
      <c r="B146" s="18" t="s">
        <v>149</v>
      </c>
      <c r="C146" s="20" t="s">
        <v>168</v>
      </c>
      <c r="D146" s="18" t="s">
        <v>10</v>
      </c>
      <c r="E146" s="16">
        <v>230.02</v>
      </c>
      <c r="F146" s="6"/>
      <c r="G146" s="6"/>
      <c r="H146" s="51">
        <v>94.66</v>
      </c>
      <c r="I146" s="49">
        <f t="shared" si="1"/>
        <v>41.15294322232849</v>
      </c>
    </row>
    <row r="147" spans="1:9" ht="12.75" hidden="1">
      <c r="A147" s="26" t="s">
        <v>43</v>
      </c>
      <c r="B147" s="18" t="s">
        <v>149</v>
      </c>
      <c r="C147" s="20" t="s">
        <v>173</v>
      </c>
      <c r="D147" s="18" t="s">
        <v>10</v>
      </c>
      <c r="E147" s="16"/>
      <c r="F147" s="6"/>
      <c r="G147" s="6"/>
      <c r="H147" s="51"/>
      <c r="I147" s="49" t="e">
        <f t="shared" si="1"/>
        <v>#DIV/0!</v>
      </c>
    </row>
    <row r="148" spans="1:9" ht="38.25">
      <c r="A148" s="21" t="s">
        <v>91</v>
      </c>
      <c r="B148" s="18" t="s">
        <v>149</v>
      </c>
      <c r="C148" s="2" t="s">
        <v>37</v>
      </c>
      <c r="D148" s="18" t="s">
        <v>10</v>
      </c>
      <c r="E148" s="16">
        <v>366.13</v>
      </c>
      <c r="F148" s="6"/>
      <c r="G148" s="6"/>
      <c r="H148" s="51">
        <v>153.09</v>
      </c>
      <c r="I148" s="49">
        <f t="shared" si="1"/>
        <v>41.81301723431568</v>
      </c>
    </row>
    <row r="149" spans="1:9" ht="38.25" hidden="1">
      <c r="A149" s="37" t="s">
        <v>189</v>
      </c>
      <c r="B149" s="17" t="s">
        <v>187</v>
      </c>
      <c r="C149" s="17" t="s">
        <v>0</v>
      </c>
      <c r="D149" s="17"/>
      <c r="E149" s="15">
        <f>E150</f>
        <v>0</v>
      </c>
      <c r="F149" s="6"/>
      <c r="G149" s="6"/>
      <c r="H149" s="51"/>
      <c r="I149" s="49" t="e">
        <f t="shared" si="1"/>
        <v>#DIV/0!</v>
      </c>
    </row>
    <row r="150" spans="1:9" ht="51" hidden="1">
      <c r="A150" s="26" t="s">
        <v>188</v>
      </c>
      <c r="B150" s="18" t="s">
        <v>187</v>
      </c>
      <c r="C150" s="20" t="s">
        <v>175</v>
      </c>
      <c r="D150" s="18" t="s">
        <v>10</v>
      </c>
      <c r="E150" s="16">
        <v>0</v>
      </c>
      <c r="F150" s="6"/>
      <c r="G150" s="6"/>
      <c r="H150" s="51"/>
      <c r="I150" s="49" t="e">
        <f t="shared" si="1"/>
        <v>#DIV/0!</v>
      </c>
    </row>
    <row r="151" spans="1:9" ht="25.5">
      <c r="A151" s="37" t="s">
        <v>198</v>
      </c>
      <c r="B151" s="1" t="s">
        <v>199</v>
      </c>
      <c r="C151" s="1"/>
      <c r="D151" s="1" t="s">
        <v>17</v>
      </c>
      <c r="E151" s="15">
        <f>E152+E153+E154</f>
        <v>591.99</v>
      </c>
      <c r="F151" s="6"/>
      <c r="G151" s="6"/>
      <c r="H151" s="50">
        <f>H152+H153+H154</f>
        <v>109</v>
      </c>
      <c r="I151" s="48">
        <f t="shared" si="1"/>
        <v>18.41247318366864</v>
      </c>
    </row>
    <row r="152" spans="1:9" ht="44.25" customHeight="1">
      <c r="A152" s="26" t="s">
        <v>45</v>
      </c>
      <c r="B152" s="2" t="s">
        <v>199</v>
      </c>
      <c r="C152" s="2" t="s">
        <v>88</v>
      </c>
      <c r="D152" s="2" t="s">
        <v>17</v>
      </c>
      <c r="E152" s="16">
        <v>445.83</v>
      </c>
      <c r="F152" s="6"/>
      <c r="G152" s="6"/>
      <c r="H152" s="51">
        <v>109</v>
      </c>
      <c r="I152" s="49">
        <f t="shared" si="1"/>
        <v>24.448780925464863</v>
      </c>
    </row>
    <row r="153" spans="1:9" ht="42.75" customHeight="1">
      <c r="A153" s="21" t="s">
        <v>167</v>
      </c>
      <c r="B153" s="2" t="s">
        <v>199</v>
      </c>
      <c r="C153" s="2" t="s">
        <v>168</v>
      </c>
      <c r="D153" s="2" t="s">
        <v>17</v>
      </c>
      <c r="E153" s="16">
        <v>135.16</v>
      </c>
      <c r="F153" s="6"/>
      <c r="G153" s="6"/>
      <c r="H153" s="51">
        <v>0</v>
      </c>
      <c r="I153" s="49">
        <f t="shared" si="1"/>
        <v>0</v>
      </c>
    </row>
    <row r="154" spans="1:9" ht="42.75" customHeight="1">
      <c r="A154" s="21" t="s">
        <v>91</v>
      </c>
      <c r="B154" s="2" t="s">
        <v>199</v>
      </c>
      <c r="C154" s="2" t="s">
        <v>37</v>
      </c>
      <c r="D154" s="2" t="s">
        <v>17</v>
      </c>
      <c r="E154" s="16">
        <v>11</v>
      </c>
      <c r="F154" s="6"/>
      <c r="G154" s="6"/>
      <c r="H154" s="51">
        <v>0</v>
      </c>
      <c r="I154" s="49">
        <f t="shared" si="1"/>
        <v>0</v>
      </c>
    </row>
    <row r="155" spans="1:9" ht="51" customHeight="1">
      <c r="A155" s="30" t="s">
        <v>200</v>
      </c>
      <c r="B155" s="1" t="s">
        <v>219</v>
      </c>
      <c r="C155" s="2"/>
      <c r="D155" s="2"/>
      <c r="E155" s="15">
        <f>E156</f>
        <v>8700</v>
      </c>
      <c r="F155" s="6"/>
      <c r="G155" s="6"/>
      <c r="H155" s="50">
        <f>H156</f>
        <v>99.2</v>
      </c>
      <c r="I155" s="48">
        <f t="shared" si="1"/>
        <v>1.1402298850574712</v>
      </c>
    </row>
    <row r="156" spans="1:9" ht="18" customHeight="1">
      <c r="A156" s="37" t="s">
        <v>40</v>
      </c>
      <c r="B156" s="17"/>
      <c r="C156" s="1"/>
      <c r="D156" s="1" t="s">
        <v>16</v>
      </c>
      <c r="E156" s="15">
        <f>E157+E159</f>
        <v>8700</v>
      </c>
      <c r="F156" s="6"/>
      <c r="G156" s="6"/>
      <c r="H156" s="50">
        <f>H157+H159</f>
        <v>99.2</v>
      </c>
      <c r="I156" s="48">
        <f t="shared" si="1"/>
        <v>1.1402298850574712</v>
      </c>
    </row>
    <row r="157" spans="1:9" ht="21.75" customHeight="1">
      <c r="A157" s="37" t="s">
        <v>201</v>
      </c>
      <c r="B157" s="17" t="s">
        <v>215</v>
      </c>
      <c r="C157" s="2"/>
      <c r="D157" s="2"/>
      <c r="E157" s="15">
        <f>E158</f>
        <v>100</v>
      </c>
      <c r="F157" s="53"/>
      <c r="G157" s="53"/>
      <c r="H157" s="50">
        <f>H158</f>
        <v>99.2</v>
      </c>
      <c r="I157" s="48">
        <f t="shared" si="1"/>
        <v>99.2</v>
      </c>
    </row>
    <row r="158" spans="1:9" ht="42.75" customHeight="1">
      <c r="A158" s="21" t="s">
        <v>91</v>
      </c>
      <c r="B158" s="18" t="s">
        <v>215</v>
      </c>
      <c r="C158" s="2" t="s">
        <v>37</v>
      </c>
      <c r="D158" s="2" t="s">
        <v>16</v>
      </c>
      <c r="E158" s="16">
        <v>100</v>
      </c>
      <c r="F158" s="6"/>
      <c r="G158" s="6"/>
      <c r="H158" s="51">
        <v>99.2</v>
      </c>
      <c r="I158" s="49">
        <f t="shared" si="1"/>
        <v>99.2</v>
      </c>
    </row>
    <row r="159" spans="1:9" ht="33.75" customHeight="1">
      <c r="A159" s="37" t="s">
        <v>201</v>
      </c>
      <c r="B159" s="17" t="s">
        <v>251</v>
      </c>
      <c r="C159" s="2"/>
      <c r="D159" s="2"/>
      <c r="E159" s="15">
        <f>E160</f>
        <v>8600</v>
      </c>
      <c r="F159" s="53"/>
      <c r="G159" s="53"/>
      <c r="H159" s="50">
        <f>H160</f>
        <v>0</v>
      </c>
      <c r="I159" s="48">
        <f>H159/E159*100</f>
        <v>0</v>
      </c>
    </row>
    <row r="160" spans="1:9" ht="33.75" customHeight="1">
      <c r="A160" s="21" t="s">
        <v>91</v>
      </c>
      <c r="B160" s="18" t="s">
        <v>251</v>
      </c>
      <c r="C160" s="2" t="s">
        <v>37</v>
      </c>
      <c r="D160" s="2" t="s">
        <v>16</v>
      </c>
      <c r="E160" s="16">
        <v>8600</v>
      </c>
      <c r="F160" s="6"/>
      <c r="G160" s="6"/>
      <c r="H160" s="51">
        <v>0</v>
      </c>
      <c r="I160" s="49">
        <f>H160/E160*100</f>
        <v>0</v>
      </c>
    </row>
    <row r="161" spans="1:9" ht="14.25">
      <c r="A161" s="23" t="s">
        <v>58</v>
      </c>
      <c r="B161" s="9"/>
      <c r="C161" s="9"/>
      <c r="D161" s="9"/>
      <c r="E161" s="41">
        <f>E162+E184</f>
        <v>19248.97</v>
      </c>
      <c r="F161" s="6"/>
      <c r="G161" s="6"/>
      <c r="H161" s="51">
        <f>H162+H184</f>
        <v>8102.34</v>
      </c>
      <c r="I161" s="49">
        <f t="shared" si="1"/>
        <v>42.092330135066966</v>
      </c>
    </row>
    <row r="162" spans="1:9" ht="23.25" customHeight="1">
      <c r="A162" s="23" t="s">
        <v>59</v>
      </c>
      <c r="B162" s="1" t="s">
        <v>136</v>
      </c>
      <c r="C162" s="9"/>
      <c r="D162" s="9"/>
      <c r="E162" s="41">
        <f>E163+E170</f>
        <v>15515.16</v>
      </c>
      <c r="F162" s="6"/>
      <c r="G162" s="6"/>
      <c r="H162" s="50">
        <f>H163+H170</f>
        <v>6515.27</v>
      </c>
      <c r="I162" s="48">
        <f t="shared" si="1"/>
        <v>41.99292820699239</v>
      </c>
    </row>
    <row r="163" spans="1:9" ht="25.5">
      <c r="A163" s="37" t="s">
        <v>20</v>
      </c>
      <c r="B163" s="1" t="s">
        <v>137</v>
      </c>
      <c r="C163" s="1" t="s">
        <v>0</v>
      </c>
      <c r="D163" s="1"/>
      <c r="E163" s="15">
        <f>E164+E167</f>
        <v>12069.54</v>
      </c>
      <c r="F163" s="6"/>
      <c r="G163" s="6"/>
      <c r="H163" s="50">
        <f>H164+H167</f>
        <v>5159.62</v>
      </c>
      <c r="I163" s="48">
        <f t="shared" si="1"/>
        <v>42.74910228558835</v>
      </c>
    </row>
    <row r="164" spans="1:9" ht="25.5">
      <c r="A164" s="37" t="s">
        <v>60</v>
      </c>
      <c r="B164" s="1" t="s">
        <v>150</v>
      </c>
      <c r="C164" s="1" t="s">
        <v>0</v>
      </c>
      <c r="D164" s="1"/>
      <c r="E164" s="15">
        <f>E165+E166</f>
        <v>10155.6</v>
      </c>
      <c r="F164" s="6"/>
      <c r="G164" s="6"/>
      <c r="H164" s="50">
        <f>H165+H166</f>
        <v>4168.42</v>
      </c>
      <c r="I164" s="48">
        <f aca="true" t="shared" si="5" ref="I164:I218">H164/E164*100</f>
        <v>41.045531529402496</v>
      </c>
    </row>
    <row r="165" spans="1:9" ht="38.25">
      <c r="A165" s="26" t="s">
        <v>93</v>
      </c>
      <c r="B165" s="2" t="s">
        <v>150</v>
      </c>
      <c r="C165" s="2" t="s">
        <v>38</v>
      </c>
      <c r="D165" s="2" t="s">
        <v>18</v>
      </c>
      <c r="E165" s="16">
        <v>7800</v>
      </c>
      <c r="F165" s="6"/>
      <c r="G165" s="6"/>
      <c r="H165" s="51">
        <v>3216.75</v>
      </c>
      <c r="I165" s="49">
        <f t="shared" si="5"/>
        <v>41.24038461538462</v>
      </c>
    </row>
    <row r="166" spans="1:9" ht="51">
      <c r="A166" s="26" t="s">
        <v>172</v>
      </c>
      <c r="B166" s="2" t="s">
        <v>150</v>
      </c>
      <c r="C166" s="2" t="s">
        <v>170</v>
      </c>
      <c r="D166" s="2" t="s">
        <v>18</v>
      </c>
      <c r="E166" s="16">
        <v>2355.6</v>
      </c>
      <c r="F166" s="6"/>
      <c r="G166" s="6"/>
      <c r="H166" s="51">
        <v>951.67</v>
      </c>
      <c r="I166" s="49">
        <f t="shared" si="5"/>
        <v>40.40032263542197</v>
      </c>
    </row>
    <row r="167" spans="1:9" ht="38.25">
      <c r="A167" s="37" t="s">
        <v>19</v>
      </c>
      <c r="B167" s="1" t="s">
        <v>151</v>
      </c>
      <c r="C167" s="1" t="s">
        <v>0</v>
      </c>
      <c r="D167" s="1"/>
      <c r="E167" s="15">
        <f>E168+E169</f>
        <v>1913.94</v>
      </c>
      <c r="F167" s="6"/>
      <c r="G167" s="6"/>
      <c r="H167" s="50">
        <f>H168+H169</f>
        <v>991.1999999999999</v>
      </c>
      <c r="I167" s="48">
        <f t="shared" si="5"/>
        <v>51.78845731841123</v>
      </c>
    </row>
    <row r="168" spans="1:9" ht="38.25">
      <c r="A168" s="26" t="s">
        <v>93</v>
      </c>
      <c r="B168" s="2" t="s">
        <v>151</v>
      </c>
      <c r="C168" s="2" t="s">
        <v>38</v>
      </c>
      <c r="D168" s="2" t="s">
        <v>18</v>
      </c>
      <c r="E168" s="16">
        <v>1470</v>
      </c>
      <c r="F168" s="6"/>
      <c r="G168" s="6"/>
      <c r="H168" s="51">
        <v>766.16</v>
      </c>
      <c r="I168" s="49">
        <f t="shared" si="5"/>
        <v>52.119727891156465</v>
      </c>
    </row>
    <row r="169" spans="1:9" ht="51">
      <c r="A169" s="26" t="s">
        <v>172</v>
      </c>
      <c r="B169" s="2" t="s">
        <v>151</v>
      </c>
      <c r="C169" s="2" t="s">
        <v>170</v>
      </c>
      <c r="D169" s="2" t="s">
        <v>18</v>
      </c>
      <c r="E169" s="16">
        <v>443.94</v>
      </c>
      <c r="F169" s="6"/>
      <c r="G169" s="6"/>
      <c r="H169" s="51">
        <v>225.04</v>
      </c>
      <c r="I169" s="49">
        <f t="shared" si="5"/>
        <v>50.69153489210253</v>
      </c>
    </row>
    <row r="170" spans="1:9" ht="12.75">
      <c r="A170" s="37" t="s">
        <v>41</v>
      </c>
      <c r="B170" s="1" t="s">
        <v>138</v>
      </c>
      <c r="C170" s="1"/>
      <c r="D170" s="1"/>
      <c r="E170" s="15">
        <f>E171+E178+E182+E180</f>
        <v>3445.62</v>
      </c>
      <c r="F170" s="6"/>
      <c r="G170" s="6"/>
      <c r="H170" s="50">
        <f>H171+H178+H180+H182</f>
        <v>1355.65</v>
      </c>
      <c r="I170" s="48">
        <f t="shared" si="5"/>
        <v>39.34415286653781</v>
      </c>
    </row>
    <row r="171" spans="1:9" ht="38.25">
      <c r="A171" s="37" t="s">
        <v>61</v>
      </c>
      <c r="B171" s="1" t="s">
        <v>152</v>
      </c>
      <c r="C171" s="1" t="s">
        <v>0</v>
      </c>
      <c r="D171" s="1"/>
      <c r="E171" s="15">
        <f>SUM(E172:E177)</f>
        <v>3326.39</v>
      </c>
      <c r="F171" s="6"/>
      <c r="G171" s="6"/>
      <c r="H171" s="50">
        <f>H172+H173+H174+H175+H176+H177</f>
        <v>1354.65</v>
      </c>
      <c r="I171" s="48">
        <f t="shared" si="5"/>
        <v>40.724328776842164</v>
      </c>
    </row>
    <row r="172" spans="1:9" ht="38.25">
      <c r="A172" s="26" t="s">
        <v>93</v>
      </c>
      <c r="B172" s="2" t="s">
        <v>152</v>
      </c>
      <c r="C172" s="2" t="s">
        <v>38</v>
      </c>
      <c r="D172" s="2" t="s">
        <v>18</v>
      </c>
      <c r="E172" s="16">
        <v>1535</v>
      </c>
      <c r="F172" s="6"/>
      <c r="G172" s="6"/>
      <c r="H172" s="51">
        <v>514.19</v>
      </c>
      <c r="I172" s="49">
        <f t="shared" si="5"/>
        <v>33.49771986970684</v>
      </c>
    </row>
    <row r="173" spans="1:9" ht="25.5">
      <c r="A173" s="26" t="s">
        <v>94</v>
      </c>
      <c r="B173" s="2" t="s">
        <v>152</v>
      </c>
      <c r="C173" s="2" t="s">
        <v>92</v>
      </c>
      <c r="D173" s="2" t="s">
        <v>18</v>
      </c>
      <c r="E173" s="16">
        <v>21.8</v>
      </c>
      <c r="F173" s="6"/>
      <c r="G173" s="6"/>
      <c r="H173" s="51">
        <v>3.04</v>
      </c>
      <c r="I173" s="49">
        <f t="shared" si="5"/>
        <v>13.944954128440369</v>
      </c>
    </row>
    <row r="174" spans="1:9" ht="51">
      <c r="A174" s="26" t="s">
        <v>171</v>
      </c>
      <c r="B174" s="2" t="s">
        <v>152</v>
      </c>
      <c r="C174" s="2" t="s">
        <v>170</v>
      </c>
      <c r="D174" s="2" t="s">
        <v>18</v>
      </c>
      <c r="E174" s="16">
        <v>463.57</v>
      </c>
      <c r="F174" s="6"/>
      <c r="G174" s="6"/>
      <c r="H174" s="51">
        <v>239.79</v>
      </c>
      <c r="I174" s="49">
        <f t="shared" si="5"/>
        <v>51.726815799124196</v>
      </c>
    </row>
    <row r="175" spans="1:9" ht="25.5">
      <c r="A175" s="26" t="s">
        <v>114</v>
      </c>
      <c r="B175" s="2" t="s">
        <v>152</v>
      </c>
      <c r="C175" s="2" t="s">
        <v>115</v>
      </c>
      <c r="D175" s="2" t="s">
        <v>18</v>
      </c>
      <c r="E175" s="16">
        <v>216.56</v>
      </c>
      <c r="F175" s="6"/>
      <c r="G175" s="6"/>
      <c r="H175" s="51">
        <v>105.4</v>
      </c>
      <c r="I175" s="49">
        <f t="shared" si="5"/>
        <v>48.67011451791651</v>
      </c>
    </row>
    <row r="176" spans="1:9" ht="38.25">
      <c r="A176" s="21" t="s">
        <v>91</v>
      </c>
      <c r="B176" s="2" t="s">
        <v>152</v>
      </c>
      <c r="C176" s="2" t="s">
        <v>37</v>
      </c>
      <c r="D176" s="2" t="s">
        <v>18</v>
      </c>
      <c r="E176" s="16">
        <v>1059.46</v>
      </c>
      <c r="F176" s="6"/>
      <c r="G176" s="6"/>
      <c r="H176" s="51">
        <v>489.73</v>
      </c>
      <c r="I176" s="49">
        <f t="shared" si="5"/>
        <v>46.2244917221981</v>
      </c>
    </row>
    <row r="177" spans="1:9" ht="24.75" customHeight="1">
      <c r="A177" s="26" t="s">
        <v>202</v>
      </c>
      <c r="B177" s="2" t="s">
        <v>152</v>
      </c>
      <c r="C177" s="2" t="s">
        <v>110</v>
      </c>
      <c r="D177" s="2" t="s">
        <v>18</v>
      </c>
      <c r="E177" s="16">
        <v>30</v>
      </c>
      <c r="F177" s="6"/>
      <c r="G177" s="6"/>
      <c r="H177" s="51">
        <v>2.5</v>
      </c>
      <c r="I177" s="49">
        <f t="shared" si="5"/>
        <v>8.333333333333332</v>
      </c>
    </row>
    <row r="178" spans="1:9" ht="25.5">
      <c r="A178" s="37" t="s">
        <v>21</v>
      </c>
      <c r="B178" s="1" t="s">
        <v>153</v>
      </c>
      <c r="C178" s="1" t="s">
        <v>0</v>
      </c>
      <c r="D178" s="1"/>
      <c r="E178" s="15">
        <f>E179</f>
        <v>10</v>
      </c>
      <c r="F178" s="6"/>
      <c r="G178" s="6"/>
      <c r="H178" s="50">
        <f>H179</f>
        <v>0</v>
      </c>
      <c r="I178" s="48">
        <f t="shared" si="5"/>
        <v>0</v>
      </c>
    </row>
    <row r="179" spans="1:9" ht="51">
      <c r="A179" s="26" t="s">
        <v>42</v>
      </c>
      <c r="B179" s="2" t="s">
        <v>153</v>
      </c>
      <c r="C179" s="2" t="s">
        <v>39</v>
      </c>
      <c r="D179" s="2" t="s">
        <v>22</v>
      </c>
      <c r="E179" s="16">
        <v>10</v>
      </c>
      <c r="F179" s="6"/>
      <c r="G179" s="6"/>
      <c r="H179" s="51">
        <v>0</v>
      </c>
      <c r="I179" s="49">
        <f t="shared" si="5"/>
        <v>0</v>
      </c>
    </row>
    <row r="180" spans="1:9" ht="25.5">
      <c r="A180" s="42" t="s">
        <v>47</v>
      </c>
      <c r="B180" s="10" t="s">
        <v>216</v>
      </c>
      <c r="C180" s="10"/>
      <c r="D180" s="10"/>
      <c r="E180" s="43">
        <f>E181</f>
        <v>108.23</v>
      </c>
      <c r="F180" s="6"/>
      <c r="G180" s="6"/>
      <c r="H180" s="50">
        <f>H181</f>
        <v>0</v>
      </c>
      <c r="I180" s="48">
        <f t="shared" si="5"/>
        <v>0</v>
      </c>
    </row>
    <row r="181" spans="1:9" ht="38.25">
      <c r="A181" s="26" t="s">
        <v>52</v>
      </c>
      <c r="B181" s="24" t="s">
        <v>216</v>
      </c>
      <c r="C181" s="2" t="s">
        <v>37</v>
      </c>
      <c r="D181" s="2" t="s">
        <v>18</v>
      </c>
      <c r="E181" s="16">
        <v>108.23</v>
      </c>
      <c r="F181" s="6"/>
      <c r="G181" s="6"/>
      <c r="H181" s="51">
        <v>0</v>
      </c>
      <c r="I181" s="49">
        <f t="shared" si="5"/>
        <v>0</v>
      </c>
    </row>
    <row r="182" spans="1:9" ht="63.75">
      <c r="A182" s="26" t="s">
        <v>105</v>
      </c>
      <c r="B182" s="1" t="s">
        <v>154</v>
      </c>
      <c r="C182" s="1"/>
      <c r="D182" s="1"/>
      <c r="E182" s="15">
        <f>E183</f>
        <v>1</v>
      </c>
      <c r="F182" s="6"/>
      <c r="G182" s="6"/>
      <c r="H182" s="50">
        <f>H183</f>
        <v>1</v>
      </c>
      <c r="I182" s="48">
        <f t="shared" si="5"/>
        <v>100</v>
      </c>
    </row>
    <row r="183" spans="1:9" ht="38.25">
      <c r="A183" s="26" t="s">
        <v>52</v>
      </c>
      <c r="B183" s="2" t="s">
        <v>154</v>
      </c>
      <c r="C183" s="2" t="s">
        <v>37</v>
      </c>
      <c r="D183" s="2" t="s">
        <v>18</v>
      </c>
      <c r="E183" s="16">
        <v>1</v>
      </c>
      <c r="F183" s="6"/>
      <c r="G183" s="6"/>
      <c r="H183" s="51">
        <v>1</v>
      </c>
      <c r="I183" s="49">
        <f t="shared" si="5"/>
        <v>100</v>
      </c>
    </row>
    <row r="184" spans="1:9" ht="14.25">
      <c r="A184" s="23" t="s">
        <v>62</v>
      </c>
      <c r="B184" s="1" t="s">
        <v>139</v>
      </c>
      <c r="C184" s="9" t="s">
        <v>0</v>
      </c>
      <c r="D184" s="9"/>
      <c r="E184" s="41">
        <f>E185</f>
        <v>3733.81</v>
      </c>
      <c r="F184" s="6"/>
      <c r="G184" s="6"/>
      <c r="H184" s="52">
        <f>H185</f>
        <v>1587.0700000000002</v>
      </c>
      <c r="I184" s="48">
        <f t="shared" si="5"/>
        <v>42.50537654567319</v>
      </c>
    </row>
    <row r="185" spans="1:9" ht="12.75">
      <c r="A185" s="37" t="s">
        <v>36</v>
      </c>
      <c r="B185" s="1" t="s">
        <v>140</v>
      </c>
      <c r="C185" s="1"/>
      <c r="D185" s="1"/>
      <c r="E185" s="15">
        <f>E186+E194+E196+E203+E205+E213+E201+E207+E209+E211</f>
        <v>3733.81</v>
      </c>
      <c r="F185" s="6"/>
      <c r="G185" s="6"/>
      <c r="H185" s="50">
        <f>H186+H194+H196+H203+H205+H207+H211+H213+H209</f>
        <v>1587.0700000000002</v>
      </c>
      <c r="I185" s="48">
        <f t="shared" si="5"/>
        <v>42.50537654567319</v>
      </c>
    </row>
    <row r="186" spans="1:9" ht="12.75">
      <c r="A186" s="37" t="s">
        <v>23</v>
      </c>
      <c r="B186" s="1" t="s">
        <v>155</v>
      </c>
      <c r="C186" s="1"/>
      <c r="D186" s="1"/>
      <c r="E186" s="15">
        <f>SUM(E187:E192)+E193</f>
        <v>694.17</v>
      </c>
      <c r="F186" s="6"/>
      <c r="G186" s="6"/>
      <c r="H186" s="50">
        <f>H187+H188+H189+H190+H191+H192+H193</f>
        <v>361.53</v>
      </c>
      <c r="I186" s="48">
        <f t="shared" si="5"/>
        <v>52.08090237261766</v>
      </c>
    </row>
    <row r="187" spans="1:9" ht="12.75">
      <c r="A187" s="44" t="s">
        <v>63</v>
      </c>
      <c r="B187" s="2" t="s">
        <v>156</v>
      </c>
      <c r="C187" s="2" t="s">
        <v>24</v>
      </c>
      <c r="D187" s="2" t="s">
        <v>4</v>
      </c>
      <c r="E187" s="16">
        <v>94.5</v>
      </c>
      <c r="F187" s="6"/>
      <c r="G187" s="6"/>
      <c r="H187" s="51">
        <v>61.7</v>
      </c>
      <c r="I187" s="49">
        <f t="shared" si="5"/>
        <v>65.29100529100529</v>
      </c>
    </row>
    <row r="188" spans="1:9" ht="25.5">
      <c r="A188" s="45" t="s">
        <v>64</v>
      </c>
      <c r="B188" s="2" t="s">
        <v>157</v>
      </c>
      <c r="C188" s="2" t="s">
        <v>24</v>
      </c>
      <c r="D188" s="2" t="s">
        <v>217</v>
      </c>
      <c r="E188" s="16">
        <v>59.4</v>
      </c>
      <c r="F188" s="6"/>
      <c r="G188" s="6"/>
      <c r="H188" s="51">
        <v>29.7</v>
      </c>
      <c r="I188" s="49">
        <f t="shared" si="5"/>
        <v>50</v>
      </c>
    </row>
    <row r="189" spans="1:9" ht="25.5">
      <c r="A189" s="45" t="s">
        <v>65</v>
      </c>
      <c r="B189" s="2" t="s">
        <v>158</v>
      </c>
      <c r="C189" s="2" t="s">
        <v>24</v>
      </c>
      <c r="D189" s="2" t="s">
        <v>4</v>
      </c>
      <c r="E189" s="16">
        <v>71.7</v>
      </c>
      <c r="F189" s="6"/>
      <c r="G189" s="6"/>
      <c r="H189" s="51">
        <v>35.84</v>
      </c>
      <c r="I189" s="49">
        <f t="shared" si="5"/>
        <v>49.9860529986053</v>
      </c>
    </row>
    <row r="190" spans="1:9" ht="24" customHeight="1">
      <c r="A190" s="45" t="s">
        <v>66</v>
      </c>
      <c r="B190" s="2" t="s">
        <v>159</v>
      </c>
      <c r="C190" s="2" t="s">
        <v>24</v>
      </c>
      <c r="D190" s="2" t="s">
        <v>5</v>
      </c>
      <c r="E190" s="16">
        <v>41.78</v>
      </c>
      <c r="F190" s="6"/>
      <c r="G190" s="6"/>
      <c r="H190" s="51">
        <v>20.88</v>
      </c>
      <c r="I190" s="49">
        <f t="shared" si="5"/>
        <v>49.97606510292005</v>
      </c>
    </row>
    <row r="191" spans="1:9" ht="25.5">
      <c r="A191" s="45" t="s">
        <v>67</v>
      </c>
      <c r="B191" s="2" t="s">
        <v>160</v>
      </c>
      <c r="C191" s="2" t="s">
        <v>24</v>
      </c>
      <c r="D191" s="2" t="s">
        <v>217</v>
      </c>
      <c r="E191" s="16">
        <v>120</v>
      </c>
      <c r="F191" s="6"/>
      <c r="G191" s="6"/>
      <c r="H191" s="51">
        <v>60</v>
      </c>
      <c r="I191" s="49">
        <f t="shared" si="5"/>
        <v>50</v>
      </c>
    </row>
    <row r="192" spans="1:9" ht="25.5">
      <c r="A192" s="45" t="s">
        <v>68</v>
      </c>
      <c r="B192" s="2" t="s">
        <v>161</v>
      </c>
      <c r="C192" s="2" t="s">
        <v>24</v>
      </c>
      <c r="D192" s="2" t="s">
        <v>5</v>
      </c>
      <c r="E192" s="16">
        <v>123.39</v>
      </c>
      <c r="F192" s="6"/>
      <c r="G192" s="6"/>
      <c r="H192" s="51">
        <v>61.71</v>
      </c>
      <c r="I192" s="49">
        <f t="shared" si="5"/>
        <v>50.012156576708</v>
      </c>
    </row>
    <row r="193" spans="1:9" ht="25.5">
      <c r="A193" s="45" t="s">
        <v>203</v>
      </c>
      <c r="B193" s="2" t="s">
        <v>221</v>
      </c>
      <c r="C193" s="2" t="s">
        <v>24</v>
      </c>
      <c r="D193" s="2" t="s">
        <v>217</v>
      </c>
      <c r="E193" s="16">
        <v>183.4</v>
      </c>
      <c r="F193" s="6"/>
      <c r="G193" s="6"/>
      <c r="H193" s="51">
        <v>91.7</v>
      </c>
      <c r="I193" s="49">
        <f t="shared" si="5"/>
        <v>50</v>
      </c>
    </row>
    <row r="194" spans="1:9" ht="12.75">
      <c r="A194" s="37" t="s">
        <v>26</v>
      </c>
      <c r="B194" s="1" t="s">
        <v>162</v>
      </c>
      <c r="C194" s="1" t="s">
        <v>0</v>
      </c>
      <c r="D194" s="1"/>
      <c r="E194" s="15">
        <f>E195</f>
        <v>100</v>
      </c>
      <c r="F194" s="6"/>
      <c r="G194" s="6"/>
      <c r="H194" s="50">
        <f>H195</f>
        <v>0</v>
      </c>
      <c r="I194" s="48">
        <f t="shared" si="5"/>
        <v>0</v>
      </c>
    </row>
    <row r="195" spans="1:9" ht="12.75">
      <c r="A195" s="26" t="s">
        <v>43</v>
      </c>
      <c r="B195" s="2" t="s">
        <v>162</v>
      </c>
      <c r="C195" s="2" t="s">
        <v>27</v>
      </c>
      <c r="D195" s="2" t="s">
        <v>25</v>
      </c>
      <c r="E195" s="16">
        <v>100</v>
      </c>
      <c r="F195" s="6"/>
      <c r="G195" s="6"/>
      <c r="H195" s="51">
        <v>0</v>
      </c>
      <c r="I195" s="49">
        <f t="shared" si="5"/>
        <v>0</v>
      </c>
    </row>
    <row r="196" spans="1:9" ht="25.5">
      <c r="A196" s="37" t="s">
        <v>46</v>
      </c>
      <c r="B196" s="1" t="s">
        <v>163</v>
      </c>
      <c r="C196" s="1" t="s">
        <v>0</v>
      </c>
      <c r="D196" s="1"/>
      <c r="E196" s="15">
        <f>SUM(E197:E198)</f>
        <v>176.99</v>
      </c>
      <c r="F196" s="6"/>
      <c r="G196" s="6"/>
      <c r="H196" s="50">
        <f>H197+H198</f>
        <v>88.63</v>
      </c>
      <c r="I196" s="48">
        <f t="shared" si="5"/>
        <v>50.076275495790725</v>
      </c>
    </row>
    <row r="197" spans="1:9" ht="38.25">
      <c r="A197" s="26" t="s">
        <v>52</v>
      </c>
      <c r="B197" s="2" t="s">
        <v>163</v>
      </c>
      <c r="C197" s="2" t="s">
        <v>37</v>
      </c>
      <c r="D197" s="2" t="s">
        <v>28</v>
      </c>
      <c r="E197" s="16">
        <v>156.16</v>
      </c>
      <c r="F197" s="6"/>
      <c r="G197" s="6"/>
      <c r="H197" s="51">
        <v>68.11</v>
      </c>
      <c r="I197" s="49">
        <f t="shared" si="5"/>
        <v>43.61552254098361</v>
      </c>
    </row>
    <row r="198" spans="1:9" ht="12.75">
      <c r="A198" s="26" t="s">
        <v>204</v>
      </c>
      <c r="B198" s="2" t="s">
        <v>163</v>
      </c>
      <c r="C198" s="2" t="s">
        <v>110</v>
      </c>
      <c r="D198" s="2" t="s">
        <v>28</v>
      </c>
      <c r="E198" s="16">
        <v>20.83</v>
      </c>
      <c r="F198" s="6"/>
      <c r="G198" s="6"/>
      <c r="H198" s="51">
        <v>20.52</v>
      </c>
      <c r="I198" s="49">
        <f t="shared" si="5"/>
        <v>98.51176188190111</v>
      </c>
    </row>
    <row r="199" spans="1:9" ht="25.5" hidden="1">
      <c r="A199" s="46" t="s">
        <v>32</v>
      </c>
      <c r="B199" s="1" t="s">
        <v>34</v>
      </c>
      <c r="C199" s="1" t="s">
        <v>0</v>
      </c>
      <c r="D199" s="1"/>
      <c r="E199" s="15"/>
      <c r="F199" s="6"/>
      <c r="G199" s="6"/>
      <c r="H199" s="51"/>
      <c r="I199" s="49" t="e">
        <f t="shared" si="5"/>
        <v>#DIV/0!</v>
      </c>
    </row>
    <row r="200" spans="1:9" ht="38.25" hidden="1">
      <c r="A200" s="47" t="s">
        <v>52</v>
      </c>
      <c r="B200" s="2" t="s">
        <v>34</v>
      </c>
      <c r="C200" s="2" t="s">
        <v>37</v>
      </c>
      <c r="D200" s="2" t="s">
        <v>33</v>
      </c>
      <c r="E200" s="16"/>
      <c r="F200" s="6"/>
      <c r="G200" s="6"/>
      <c r="H200" s="51"/>
      <c r="I200" s="49" t="e">
        <f t="shared" si="5"/>
        <v>#DIV/0!</v>
      </c>
    </row>
    <row r="201" spans="1:9" ht="25.5" hidden="1">
      <c r="A201" s="42" t="s">
        <v>106</v>
      </c>
      <c r="B201" s="10" t="s">
        <v>107</v>
      </c>
      <c r="C201" s="10"/>
      <c r="D201" s="10"/>
      <c r="E201" s="43">
        <f>E202</f>
        <v>0</v>
      </c>
      <c r="F201" s="6"/>
      <c r="G201" s="6"/>
      <c r="H201" s="51"/>
      <c r="I201" s="49" t="e">
        <f t="shared" si="5"/>
        <v>#DIV/0!</v>
      </c>
    </row>
    <row r="202" spans="1:9" ht="38.25" hidden="1">
      <c r="A202" s="26" t="s">
        <v>52</v>
      </c>
      <c r="B202" s="24" t="s">
        <v>107</v>
      </c>
      <c r="C202" s="2" t="s">
        <v>37</v>
      </c>
      <c r="D202" s="2" t="s">
        <v>28</v>
      </c>
      <c r="E202" s="16">
        <v>0</v>
      </c>
      <c r="F202" s="6"/>
      <c r="G202" s="6"/>
      <c r="H202" s="51"/>
      <c r="I202" s="49" t="e">
        <f t="shared" si="5"/>
        <v>#DIV/0!</v>
      </c>
    </row>
    <row r="203" spans="1:9" ht="25.5">
      <c r="A203" s="37" t="s">
        <v>95</v>
      </c>
      <c r="B203" s="10" t="s">
        <v>164</v>
      </c>
      <c r="C203" s="2"/>
      <c r="D203" s="2"/>
      <c r="E203" s="15">
        <f>E204</f>
        <v>814.33</v>
      </c>
      <c r="F203" s="6"/>
      <c r="G203" s="6"/>
      <c r="H203" s="50">
        <f>H204</f>
        <v>270.36</v>
      </c>
      <c r="I203" s="48">
        <f t="shared" si="5"/>
        <v>33.20029963282698</v>
      </c>
    </row>
    <row r="204" spans="1:9" ht="25.5">
      <c r="A204" s="26" t="s">
        <v>114</v>
      </c>
      <c r="B204" s="24" t="s">
        <v>164</v>
      </c>
      <c r="C204" s="2" t="s">
        <v>115</v>
      </c>
      <c r="D204" s="2" t="s">
        <v>3</v>
      </c>
      <c r="E204" s="16">
        <v>814.33</v>
      </c>
      <c r="F204" s="6"/>
      <c r="G204" s="6"/>
      <c r="H204" s="51">
        <v>270.36</v>
      </c>
      <c r="I204" s="49">
        <f t="shared" si="5"/>
        <v>33.20029963282698</v>
      </c>
    </row>
    <row r="205" spans="1:9" ht="12.75">
      <c r="A205" s="26" t="s">
        <v>97</v>
      </c>
      <c r="B205" s="10" t="s">
        <v>165</v>
      </c>
      <c r="C205" s="2"/>
      <c r="D205" s="2"/>
      <c r="E205" s="15">
        <f>E206</f>
        <v>996.3</v>
      </c>
      <c r="F205" s="6"/>
      <c r="G205" s="6"/>
      <c r="H205" s="50">
        <f>H206</f>
        <v>498.15</v>
      </c>
      <c r="I205" s="48">
        <f t="shared" si="5"/>
        <v>50</v>
      </c>
    </row>
    <row r="206" spans="1:9" ht="38.25">
      <c r="A206" s="26" t="s">
        <v>96</v>
      </c>
      <c r="B206" s="24" t="s">
        <v>165</v>
      </c>
      <c r="C206" s="2" t="s">
        <v>44</v>
      </c>
      <c r="D206" s="2" t="s">
        <v>8</v>
      </c>
      <c r="E206" s="16">
        <v>996.3</v>
      </c>
      <c r="F206" s="6"/>
      <c r="G206" s="6"/>
      <c r="H206" s="51">
        <v>498.15</v>
      </c>
      <c r="I206" s="49">
        <f t="shared" si="5"/>
        <v>50</v>
      </c>
    </row>
    <row r="207" spans="1:9" ht="12.75">
      <c r="A207" s="37" t="s">
        <v>117</v>
      </c>
      <c r="B207" s="10" t="s">
        <v>141</v>
      </c>
      <c r="C207" s="2"/>
      <c r="D207" s="2"/>
      <c r="E207" s="15">
        <f>E208</f>
        <v>127.19</v>
      </c>
      <c r="F207" s="6"/>
      <c r="G207" s="6"/>
      <c r="H207" s="50">
        <f>H208</f>
        <v>70</v>
      </c>
      <c r="I207" s="48">
        <f t="shared" si="5"/>
        <v>55.03577325261419</v>
      </c>
    </row>
    <row r="208" spans="1:9" ht="38.25">
      <c r="A208" s="26" t="s">
        <v>52</v>
      </c>
      <c r="B208" s="24" t="s">
        <v>141</v>
      </c>
      <c r="C208" s="2" t="s">
        <v>37</v>
      </c>
      <c r="D208" s="2" t="s">
        <v>28</v>
      </c>
      <c r="E208" s="16">
        <v>127.19</v>
      </c>
      <c r="F208" s="6"/>
      <c r="G208" s="6"/>
      <c r="H208" s="51">
        <v>70</v>
      </c>
      <c r="I208" s="49">
        <f t="shared" si="5"/>
        <v>55.03577325261419</v>
      </c>
    </row>
    <row r="209" spans="1:9" ht="39.75" customHeight="1">
      <c r="A209" s="37" t="s">
        <v>218</v>
      </c>
      <c r="B209" s="10" t="s">
        <v>263</v>
      </c>
      <c r="C209" s="2"/>
      <c r="D209" s="2"/>
      <c r="E209" s="15">
        <f>E210</f>
        <v>120</v>
      </c>
      <c r="F209" s="6"/>
      <c r="G209" s="6"/>
      <c r="H209" s="50">
        <f>H210</f>
        <v>31.4</v>
      </c>
      <c r="I209" s="48">
        <f t="shared" si="5"/>
        <v>26.166666666666664</v>
      </c>
    </row>
    <row r="210" spans="1:9" ht="35.25" customHeight="1">
      <c r="A210" s="26" t="s">
        <v>52</v>
      </c>
      <c r="B210" s="24" t="s">
        <v>263</v>
      </c>
      <c r="C210" s="2" t="s">
        <v>37</v>
      </c>
      <c r="D210" s="2" t="s">
        <v>28</v>
      </c>
      <c r="E210" s="16">
        <v>120</v>
      </c>
      <c r="F210" s="6"/>
      <c r="G210" s="6"/>
      <c r="H210" s="51">
        <v>31.4</v>
      </c>
      <c r="I210" s="49">
        <f t="shared" si="5"/>
        <v>26.166666666666664</v>
      </c>
    </row>
    <row r="211" spans="1:9" ht="51">
      <c r="A211" s="37" t="s">
        <v>205</v>
      </c>
      <c r="B211" s="10" t="s">
        <v>206</v>
      </c>
      <c r="C211" s="1"/>
      <c r="D211" s="1"/>
      <c r="E211" s="15">
        <f>E212</f>
        <v>217.83</v>
      </c>
      <c r="F211" s="6"/>
      <c r="G211" s="6"/>
      <c r="H211" s="50">
        <f>H212</f>
        <v>70.61</v>
      </c>
      <c r="I211" s="48">
        <f t="shared" si="5"/>
        <v>32.41518615434054</v>
      </c>
    </row>
    <row r="212" spans="1:9" ht="38.25">
      <c r="A212" s="26" t="s">
        <v>52</v>
      </c>
      <c r="B212" s="24" t="s">
        <v>206</v>
      </c>
      <c r="C212" s="2" t="s">
        <v>37</v>
      </c>
      <c r="D212" s="2" t="s">
        <v>28</v>
      </c>
      <c r="E212" s="16">
        <v>217.83</v>
      </c>
      <c r="F212" s="6"/>
      <c r="G212" s="6"/>
      <c r="H212" s="51">
        <v>70.61</v>
      </c>
      <c r="I212" s="49">
        <f t="shared" si="5"/>
        <v>32.41518615434054</v>
      </c>
    </row>
    <row r="213" spans="1:9" ht="38.25">
      <c r="A213" s="37" t="s">
        <v>29</v>
      </c>
      <c r="B213" s="1" t="s">
        <v>166</v>
      </c>
      <c r="C213" s="1"/>
      <c r="D213" s="1"/>
      <c r="E213" s="15">
        <f>E214+E215+E217</f>
        <v>487</v>
      </c>
      <c r="F213" s="6"/>
      <c r="G213" s="6"/>
      <c r="H213" s="50">
        <f>H214+H215</f>
        <v>196.39000000000001</v>
      </c>
      <c r="I213" s="48">
        <f t="shared" si="5"/>
        <v>40.3264887063655</v>
      </c>
    </row>
    <row r="214" spans="1:9" ht="38.25">
      <c r="A214" s="26" t="s">
        <v>93</v>
      </c>
      <c r="B214" s="2" t="s">
        <v>166</v>
      </c>
      <c r="C214" s="2" t="s">
        <v>38</v>
      </c>
      <c r="D214" s="2" t="s">
        <v>30</v>
      </c>
      <c r="E214" s="16">
        <v>354.48</v>
      </c>
      <c r="F214" s="6"/>
      <c r="G214" s="6"/>
      <c r="H214" s="51">
        <v>153.62</v>
      </c>
      <c r="I214" s="49">
        <f t="shared" si="5"/>
        <v>43.336718573685395</v>
      </c>
    </row>
    <row r="215" spans="1:9" ht="45">
      <c r="A215" s="25" t="s">
        <v>171</v>
      </c>
      <c r="B215" s="2" t="s">
        <v>166</v>
      </c>
      <c r="C215" s="2" t="s">
        <v>170</v>
      </c>
      <c r="D215" s="2" t="s">
        <v>30</v>
      </c>
      <c r="E215" s="16">
        <v>107.05</v>
      </c>
      <c r="F215" s="6"/>
      <c r="G215" s="6"/>
      <c r="H215" s="51">
        <v>42.77</v>
      </c>
      <c r="I215" s="49">
        <f t="shared" si="5"/>
        <v>39.95329285380664</v>
      </c>
    </row>
    <row r="216" spans="1:9" ht="38.25" hidden="1">
      <c r="A216" s="26" t="s">
        <v>52</v>
      </c>
      <c r="B216" s="2" t="s">
        <v>166</v>
      </c>
      <c r="C216" s="2" t="s">
        <v>37</v>
      </c>
      <c r="D216" s="2" t="s">
        <v>30</v>
      </c>
      <c r="E216" s="16">
        <f>18.35-5.69-12.66</f>
        <v>0</v>
      </c>
      <c r="F216" s="6"/>
      <c r="G216" s="6"/>
      <c r="H216" s="51"/>
      <c r="I216" s="49" t="e">
        <f t="shared" si="5"/>
        <v>#DIV/0!</v>
      </c>
    </row>
    <row r="217" spans="1:9" ht="38.25">
      <c r="A217" s="26" t="s">
        <v>52</v>
      </c>
      <c r="B217" s="2" t="s">
        <v>166</v>
      </c>
      <c r="C217" s="2" t="s">
        <v>37</v>
      </c>
      <c r="D217" s="2" t="s">
        <v>30</v>
      </c>
      <c r="E217" s="16">
        <v>25.47</v>
      </c>
      <c r="F217" s="6"/>
      <c r="G217" s="6"/>
      <c r="H217" s="51">
        <v>0</v>
      </c>
      <c r="I217" s="49">
        <f t="shared" si="5"/>
        <v>0</v>
      </c>
    </row>
    <row r="218" spans="1:9" ht="18" customHeight="1">
      <c r="A218" s="28" t="s">
        <v>35</v>
      </c>
      <c r="B218" s="27"/>
      <c r="C218" s="27"/>
      <c r="D218" s="27"/>
      <c r="E218" s="29">
        <f>E11+E161</f>
        <v>79238.83</v>
      </c>
      <c r="F218" s="6"/>
      <c r="G218" s="6"/>
      <c r="H218" s="50">
        <f>H161+H10</f>
        <v>28979.539999999997</v>
      </c>
      <c r="I218" s="48">
        <f t="shared" si="5"/>
        <v>36.57239764898093</v>
      </c>
    </row>
  </sheetData>
  <sheetProtection/>
  <mergeCells count="14">
    <mergeCell ref="B1:I1"/>
    <mergeCell ref="B2:I2"/>
    <mergeCell ref="A8:A9"/>
    <mergeCell ref="B8:B9"/>
    <mergeCell ref="C8:C9"/>
    <mergeCell ref="D8:D9"/>
    <mergeCell ref="E8:E9"/>
    <mergeCell ref="H8:H9"/>
    <mergeCell ref="A5:G5"/>
    <mergeCell ref="A6:G6"/>
    <mergeCell ref="B3:I3"/>
    <mergeCell ref="B4:I4"/>
    <mergeCell ref="I8:I9"/>
    <mergeCell ref="A7:I7"/>
  </mergeCells>
  <printOptions/>
  <pageMargins left="0.5905511811023623" right="0.1968503937007874" top="0.1968503937007874" bottom="0.1968503937007874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2018-05-23T12:28:36Z</cp:lastPrinted>
  <dcterms:created xsi:type="dcterms:W3CDTF">2002-03-11T10:22:12Z</dcterms:created>
  <dcterms:modified xsi:type="dcterms:W3CDTF">2018-08-06T11:42:59Z</dcterms:modified>
  <cp:category/>
  <cp:version/>
  <cp:contentType/>
  <cp:contentStatus/>
</cp:coreProperties>
</file>