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fullCalcOnLoad="1" refMode="R1C1"/>
</workbook>
</file>

<file path=xl/sharedStrings.xml><?xml version="1.0" encoding="utf-8"?>
<sst xmlns="http://schemas.openxmlformats.org/spreadsheetml/2006/main" count="867" uniqueCount="198">
  <si>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</si>
  <si>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</si>
  <si>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</si>
  <si>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</si>
  <si>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</si>
  <si>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</si>
  <si>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</si>
  <si>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</si>
  <si>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</si>
  <si>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</si>
  <si>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</si>
  <si>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</si>
  <si>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</si>
  <si>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</si>
  <si>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</si>
  <si>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</si>
  <si>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</si>
  <si>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</si>
  <si>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</si>
  <si>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</si>
  <si>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</si>
  <si>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</si>
  <si>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</si>
  <si>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</si>
  <si>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</si>
  <si>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</si>
  <si>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</si>
  <si>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</si>
  <si>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</si>
  <si>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</si>
  <si>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</si>
  <si>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</si>
  <si>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</si>
  <si>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</si>
  <si>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</si>
  <si>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</si>
  <si>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</si>
  <si>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</si>
  <si>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</si>
  <si>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</si>
  <si>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</si>
  <si>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</si>
  <si>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</si>
  <si>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</si>
  <si>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</si>
  <si>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</si>
  <si>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</si>
  <si>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</si>
  <si>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</si>
  <si>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</si>
  <si>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</si>
  <si>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</si>
  <si>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</si>
  <si>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</si>
  <si>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</si>
  <si>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</si>
  <si>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</si>
  <si>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</si>
  <si>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</si>
  <si>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</si>
  <si>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</si>
  <si>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</si>
  <si>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</si>
  <si>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</si>
  <si>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</si>
  <si>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</si>
  <si>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</si>
  <si>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</si>
  <si>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</si>
  <si>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</si>
  <si>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</si>
  <si>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</si>
  <si>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</si>
  <si>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</si>
  <si>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</si>
  <si>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</si>
  <si>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</si>
  <si>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</si>
  <si>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</si>
  <si>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</si>
  <si>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</si>
  <si>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</si>
  <si>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</si>
  <si>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</si>
  <si>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</si>
  <si>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</si>
  <si>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</si>
  <si>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</si>
  <si>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</si>
  <si>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</si>
  <si>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</si>
  <si>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</si>
  <si>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</si>
  <si>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</si>
  <si>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</si>
  <si>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</si>
  <si>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</si>
  <si>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</si>
  <si>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</si>
  <si>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</si>
  <si>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</si>
  <si>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</si>
  <si>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</si>
  <si>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6290015160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</si>
  <si>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</si>
  <si>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</si>
  <si>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</si>
  <si>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</si>
  <si>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</si>
  <si>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</si>
  <si>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</si>
  <si>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7130112900</t>
  </si>
  <si>
    <t>7140112500</t>
  </si>
  <si>
    <t>7140112600</t>
  </si>
  <si>
    <t>7140115630</t>
  </si>
  <si>
    <t>6290013010</t>
  </si>
  <si>
    <t>6290013020</t>
  </si>
  <si>
    <t>6290013030</t>
  </si>
  <si>
    <t>6290013040</t>
  </si>
  <si>
    <t>6290013060</t>
  </si>
  <si>
    <t>6290013070</t>
  </si>
  <si>
    <t>7120115120</t>
  </si>
  <si>
    <t>7110115330</t>
  </si>
  <si>
    <t>7130116400</t>
  </si>
  <si>
    <t>7130115200</t>
  </si>
  <si>
    <t>7130115210</t>
  </si>
  <si>
    <t>7130115620</t>
  </si>
  <si>
    <t>7130115410</t>
  </si>
  <si>
    <t>7130115380</t>
  </si>
  <si>
    <t>7130115420</t>
  </si>
  <si>
    <t>7150112800</t>
  </si>
  <si>
    <t>71301S9602</t>
  </si>
  <si>
    <t>7110015510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</si>
  <si>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</si>
  <si>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</si>
  <si>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</si>
  <si>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</si>
  <si>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</si>
  <si>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</si>
  <si>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</si>
  <si>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</si>
  <si>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</si>
  <si>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</si>
  <si>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</si>
  <si>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</si>
  <si>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</si>
  <si>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</si>
  <si>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</si>
  <si>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</si>
  <si>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</si>
  <si>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</si>
  <si>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7120115100</t>
  </si>
  <si>
    <t>Запланированы расходы на 2018 год</t>
  </si>
  <si>
    <t>Уплата  иных платежей</t>
  </si>
  <si>
    <t>6290017110</t>
  </si>
  <si>
    <t>7130115220</t>
  </si>
  <si>
    <t>7150115680</t>
  </si>
  <si>
    <t>6180015070</t>
  </si>
  <si>
    <t>6290016271</t>
  </si>
  <si>
    <t>7130115611</t>
  </si>
  <si>
    <t>7110115031</t>
  </si>
  <si>
    <t>71301S0750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</si>
  <si>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</si>
  <si>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</si>
  <si>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7130116490</t>
  </si>
  <si>
    <t>7190115401</t>
  </si>
  <si>
    <t>852</t>
  </si>
  <si>
    <t>6290013150</t>
  </si>
  <si>
    <t>Приложение №13 к Решению Совета депутатов МО Большеколпанское сельское поселение                                               № _____    от __________2018 г.</t>
  </si>
  <si>
    <t>831</t>
  </si>
  <si>
    <t>Исполнение судебных актов</t>
  </si>
  <si>
    <t>71 3 01 18530</t>
  </si>
  <si>
    <t>71 3 01 70140</t>
  </si>
  <si>
    <t>71 3 01 70880</t>
  </si>
  <si>
    <t>110</t>
  </si>
  <si>
    <t>7140170363</t>
  </si>
  <si>
    <t>7140170361</t>
  </si>
  <si>
    <t>71 3 01 S0140</t>
  </si>
  <si>
    <t>71 3 01 S0880</t>
  </si>
  <si>
    <t>71 3 01 S4660</t>
  </si>
  <si>
    <t>Социальное обеспечение населения</t>
  </si>
  <si>
    <t>1003</t>
  </si>
  <si>
    <t>7130115330</t>
  </si>
  <si>
    <t>71401S0363</t>
  </si>
  <si>
    <t>71401S0361</t>
  </si>
  <si>
    <t>7140119120</t>
  </si>
  <si>
    <t>7130170750</t>
  </si>
  <si>
    <t>7130170740</t>
  </si>
  <si>
    <t>71301S0740</t>
  </si>
  <si>
    <t>71 9 01 L5550</t>
  </si>
  <si>
    <t>71301L4970</t>
  </si>
  <si>
    <t>Субсидии гражданам на приобретение жилья</t>
  </si>
  <si>
    <t>322</t>
  </si>
  <si>
    <t>7</t>
  </si>
  <si>
    <t>Исполнение за 1 полугодие</t>
  </si>
  <si>
    <t>% исполнения</t>
  </si>
  <si>
    <t>Ведомственная  структура  расходов бюджета МО Большеколпанское сельское поселение  на 01.07. 2018 г.</t>
  </si>
  <si>
    <t>71 3 01 74660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</si>
</sst>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 wrapText="1"/>
    </xf>
    <xf numFmtId="4" fontId="47" fillId="33" borderId="15" xfId="0" applyNumberFormat="1" applyFont="1" applyFill="1" applyBorder="1" applyAlignment="1">
      <alignment horizontal="right" vertical="top" wrapText="1"/>
    </xf>
    <xf numFmtId="4" fontId="48" fillId="33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47" fillId="33" borderId="18" xfId="0" applyNumberFormat="1" applyFont="1" applyFill="1" applyBorder="1" applyAlignment="1">
      <alignment horizontal="right" vertical="center" wrapText="1"/>
    </xf>
    <xf numFmtId="4" fontId="47" fillId="33" borderId="15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48" fillId="0" borderId="15" xfId="0" applyNumberFormat="1" applyFont="1" applyFill="1" applyBorder="1" applyAlignment="1">
      <alignment horizontal="right" vertical="top" wrapText="1"/>
    </xf>
    <xf numFmtId="4" fontId="48" fillId="33" borderId="19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horizontal="center" wrapText="1" shrinkToFit="1"/>
    </xf>
    <xf numFmtId="49" fontId="2" fillId="0" borderId="14" xfId="0" applyNumberFormat="1" applyFont="1" applyBorder="1" applyAlignment="1">
      <alignment horizontal="center" wrapText="1" shrinkToFit="1"/>
    </xf>
    <xf numFmtId="0" fontId="2" fillId="0" borderId="13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center" wrapText="1" shrinkToFit="1"/>
    </xf>
    <xf numFmtId="2" fontId="9" fillId="33" borderId="0" xfId="0" applyNumberFormat="1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zoomScalePageLayoutView="0" workbookViewId="0" topLeftCell="A1">
      <selection activeCell="I190" sqref="I190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11.57421875" style="0" customWidth="1"/>
    <col min="8" max="8" width="8.28125" style="0" customWidth="1"/>
    <col min="9" max="34" width="15.7109375" style="0" customWidth="1"/>
  </cols>
  <sheetData>
    <row r="1" spans="1:8" ht="12.75" customHeight="1">
      <c r="A1" s="12"/>
      <c r="B1" s="13"/>
      <c r="C1" s="67" t="s">
        <v>168</v>
      </c>
      <c r="D1" s="67"/>
      <c r="E1" s="67"/>
      <c r="F1" s="67"/>
      <c r="G1" s="67"/>
      <c r="H1" s="67"/>
    </row>
    <row r="2" spans="1:8" ht="12.75">
      <c r="A2" s="8"/>
      <c r="C2" s="67"/>
      <c r="D2" s="67"/>
      <c r="E2" s="67"/>
      <c r="F2" s="67"/>
      <c r="G2" s="67"/>
      <c r="H2" s="67"/>
    </row>
    <row r="3" spans="3:8" ht="12.75">
      <c r="C3" s="67"/>
      <c r="D3" s="67"/>
      <c r="E3" s="67"/>
      <c r="F3" s="67"/>
      <c r="G3" s="67"/>
      <c r="H3" s="67"/>
    </row>
    <row r="4" spans="3:8" ht="24.75" customHeight="1">
      <c r="C4" s="67"/>
      <c r="D4" s="67"/>
      <c r="E4" s="67"/>
      <c r="F4" s="67"/>
      <c r="G4" s="67"/>
      <c r="H4" s="67"/>
    </row>
    <row r="5" spans="1:6" ht="15.75">
      <c r="A5" s="69"/>
      <c r="B5" s="69"/>
      <c r="C5" s="69"/>
      <c r="D5" s="69"/>
      <c r="E5" s="69"/>
      <c r="F5" s="69"/>
    </row>
    <row r="6" spans="1:8" ht="42" customHeight="1">
      <c r="A6" s="68" t="s">
        <v>196</v>
      </c>
      <c r="B6" s="68"/>
      <c r="C6" s="68"/>
      <c r="D6" s="68"/>
      <c r="E6" s="68"/>
      <c r="F6" s="68"/>
      <c r="G6" s="68"/>
      <c r="H6" s="68"/>
    </row>
    <row r="7" spans="1:6" ht="13.5" customHeight="1">
      <c r="A7" s="70" t="s">
        <v>6</v>
      </c>
      <c r="B7" s="70"/>
      <c r="C7" s="7"/>
      <c r="F7" s="14" t="s">
        <v>12</v>
      </c>
    </row>
    <row r="8" spans="1:8" ht="12.75">
      <c r="A8" s="71" t="s">
        <v>8</v>
      </c>
      <c r="B8" s="71" t="s">
        <v>13</v>
      </c>
      <c r="C8" s="73" t="s">
        <v>5</v>
      </c>
      <c r="D8" s="74"/>
      <c r="E8" s="74"/>
      <c r="F8" s="75" t="s">
        <v>152</v>
      </c>
      <c r="G8" s="63" t="s">
        <v>194</v>
      </c>
      <c r="H8" s="65" t="s">
        <v>195</v>
      </c>
    </row>
    <row r="9" spans="1:8" ht="22.5" customHeight="1">
      <c r="A9" s="72"/>
      <c r="B9" s="72"/>
      <c r="C9" s="2" t="s">
        <v>11</v>
      </c>
      <c r="D9" s="2" t="s">
        <v>10</v>
      </c>
      <c r="E9" s="2" t="s">
        <v>9</v>
      </c>
      <c r="F9" s="76"/>
      <c r="G9" s="64"/>
      <c r="H9" s="66"/>
    </row>
    <row r="10" spans="1:8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42" t="s">
        <v>3</v>
      </c>
      <c r="G10" s="58" t="s">
        <v>193</v>
      </c>
      <c r="H10" s="59">
        <v>8</v>
      </c>
    </row>
    <row r="11" spans="1:8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43">
        <f>F12</f>
        <v>79238.83</v>
      </c>
      <c r="G11" s="61">
        <f>G12</f>
        <v>28979.539999999997</v>
      </c>
      <c r="H11" s="62">
        <f>G11/F11*100</f>
        <v>36.57239764898093</v>
      </c>
    </row>
    <row r="12" spans="1:8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44">
        <f>F13+F54+F64+F71+F96+F143+F151+F174+F185</f>
        <v>79238.83</v>
      </c>
      <c r="G12" s="61">
        <f>G13+G54+G64+G71+G96+G143+G151+G174+G185</f>
        <v>28979.539999999997</v>
      </c>
      <c r="H12" s="62">
        <f aca="true" t="shared" si="0" ref="H12:H75">G12/F12*100</f>
        <v>36.57239764898093</v>
      </c>
    </row>
    <row r="13" spans="1:8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44">
        <f>F14+F17+F41+F44+F36</f>
        <v>16619.97</v>
      </c>
      <c r="G13" s="61">
        <f>G14+G17+G36+G41+G44</f>
        <v>6957.31</v>
      </c>
      <c r="H13" s="62">
        <f t="shared" si="0"/>
        <v>41.86114656043302</v>
      </c>
    </row>
    <row r="14" spans="1:8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44">
        <f>F15</f>
        <v>10</v>
      </c>
      <c r="G14" s="61">
        <f>G15</f>
        <v>0</v>
      </c>
      <c r="H14" s="62">
        <f t="shared" si="0"/>
        <v>0</v>
      </c>
    </row>
    <row r="15" spans="1:8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45">
        <f>F16</f>
        <v>10</v>
      </c>
      <c r="G15" s="61">
        <f>G16</f>
        <v>0</v>
      </c>
      <c r="H15" s="62">
        <f t="shared" si="0"/>
        <v>0</v>
      </c>
    </row>
    <row r="16" spans="1:8" ht="45">
      <c r="A16" s="3" t="s">
        <v>16</v>
      </c>
      <c r="B16" s="10" t="s">
        <v>23</v>
      </c>
      <c r="C16" s="3" t="s">
        <v>20</v>
      </c>
      <c r="D16" s="3" t="s">
        <v>94</v>
      </c>
      <c r="E16" s="3" t="s">
        <v>22</v>
      </c>
      <c r="F16" s="46">
        <v>10</v>
      </c>
      <c r="G16" s="60">
        <v>0</v>
      </c>
      <c r="H16" s="62">
        <f t="shared" si="0"/>
        <v>0</v>
      </c>
    </row>
    <row r="17" spans="1:8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44">
        <f>F18+F22+F28+F34+F32+F24</f>
        <v>15505.16</v>
      </c>
      <c r="G17" s="61">
        <f>G18+G22+G24+G28+G32+G34</f>
        <v>6515.27</v>
      </c>
      <c r="H17" s="62">
        <f t="shared" si="0"/>
        <v>42.02001140265563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44">
        <f>SUM(F19:F21)</f>
        <v>10805</v>
      </c>
      <c r="G18" s="61">
        <f>G19+G20+G21</f>
        <v>4497.1</v>
      </c>
      <c r="H18" s="62">
        <f t="shared" si="0"/>
        <v>41.620546043498386</v>
      </c>
      <c r="I18" s="25"/>
    </row>
    <row r="19" spans="1:8" ht="33.75">
      <c r="A19" s="3" t="s">
        <v>16</v>
      </c>
      <c r="B19" s="10" t="s">
        <v>27</v>
      </c>
      <c r="C19" s="3" t="s">
        <v>24</v>
      </c>
      <c r="D19" s="3" t="s">
        <v>95</v>
      </c>
      <c r="E19" s="3" t="s">
        <v>26</v>
      </c>
      <c r="F19" s="46">
        <v>7800</v>
      </c>
      <c r="G19" s="60">
        <v>3216.75</v>
      </c>
      <c r="H19" s="62">
        <f t="shared" si="0"/>
        <v>41.24038461538462</v>
      </c>
    </row>
    <row r="20" spans="1:8" ht="33.75">
      <c r="A20" s="3" t="s">
        <v>16</v>
      </c>
      <c r="B20" s="10" t="s">
        <v>27</v>
      </c>
      <c r="C20" s="3" t="s">
        <v>24</v>
      </c>
      <c r="D20" s="3" t="s">
        <v>96</v>
      </c>
      <c r="E20" s="3" t="s">
        <v>26</v>
      </c>
      <c r="F20" s="46">
        <v>1470</v>
      </c>
      <c r="G20" s="60">
        <v>766.16</v>
      </c>
      <c r="H20" s="62">
        <f t="shared" si="0"/>
        <v>52.119727891156465</v>
      </c>
    </row>
    <row r="21" spans="1:8" ht="33.75">
      <c r="A21" s="3" t="s">
        <v>16</v>
      </c>
      <c r="B21" s="10" t="s">
        <v>27</v>
      </c>
      <c r="C21" s="3" t="s">
        <v>24</v>
      </c>
      <c r="D21" s="3" t="s">
        <v>97</v>
      </c>
      <c r="E21" s="3" t="s">
        <v>26</v>
      </c>
      <c r="F21" s="47">
        <v>1535</v>
      </c>
      <c r="G21" s="60">
        <v>514.19</v>
      </c>
      <c r="H21" s="62">
        <f t="shared" si="0"/>
        <v>33.49771986970684</v>
      </c>
    </row>
    <row r="22" spans="1:8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44">
        <f>F23</f>
        <v>21.8</v>
      </c>
      <c r="G22" s="61">
        <f>G23</f>
        <v>3.04</v>
      </c>
      <c r="H22" s="62">
        <f t="shared" si="0"/>
        <v>13.944954128440369</v>
      </c>
    </row>
    <row r="23" spans="1:8" ht="33.75">
      <c r="A23" s="3" t="s">
        <v>16</v>
      </c>
      <c r="B23" s="10" t="s">
        <v>29</v>
      </c>
      <c r="C23" s="3" t="s">
        <v>24</v>
      </c>
      <c r="D23" s="3" t="s">
        <v>97</v>
      </c>
      <c r="E23" s="3" t="s">
        <v>28</v>
      </c>
      <c r="F23" s="46">
        <v>21.8</v>
      </c>
      <c r="G23" s="60">
        <v>3.04</v>
      </c>
      <c r="H23" s="62">
        <f t="shared" si="0"/>
        <v>13.944954128440369</v>
      </c>
    </row>
    <row r="24" spans="1:8" ht="42">
      <c r="A24" s="4" t="s">
        <v>16</v>
      </c>
      <c r="B24" s="5" t="s">
        <v>106</v>
      </c>
      <c r="C24" s="4" t="s">
        <v>24</v>
      </c>
      <c r="D24" s="4"/>
      <c r="E24" s="4" t="s">
        <v>105</v>
      </c>
      <c r="F24" s="44">
        <f>SUM(F25:F27)</f>
        <v>3263.11</v>
      </c>
      <c r="G24" s="61">
        <f>G25+G26+G27</f>
        <v>1416.5</v>
      </c>
      <c r="H24" s="62">
        <f t="shared" si="0"/>
        <v>43.40950810729641</v>
      </c>
    </row>
    <row r="25" spans="1:8" ht="45">
      <c r="A25" s="3" t="s">
        <v>16</v>
      </c>
      <c r="B25" s="22" t="s">
        <v>106</v>
      </c>
      <c r="C25" s="3" t="s">
        <v>24</v>
      </c>
      <c r="D25" s="3" t="s">
        <v>95</v>
      </c>
      <c r="E25" s="3" t="s">
        <v>105</v>
      </c>
      <c r="F25" s="46">
        <v>2355.6</v>
      </c>
      <c r="G25" s="60">
        <v>951.67</v>
      </c>
      <c r="H25" s="62">
        <f t="shared" si="0"/>
        <v>40.40032263542197</v>
      </c>
    </row>
    <row r="26" spans="1:8" ht="45">
      <c r="A26" s="3" t="s">
        <v>16</v>
      </c>
      <c r="B26" s="22" t="s">
        <v>106</v>
      </c>
      <c r="C26" s="3" t="s">
        <v>24</v>
      </c>
      <c r="D26" s="3" t="s">
        <v>96</v>
      </c>
      <c r="E26" s="3" t="s">
        <v>105</v>
      </c>
      <c r="F26" s="46">
        <v>443.94</v>
      </c>
      <c r="G26" s="60">
        <v>225.04</v>
      </c>
      <c r="H26" s="62">
        <f t="shared" si="0"/>
        <v>50.69153489210253</v>
      </c>
    </row>
    <row r="27" spans="1:8" ht="45">
      <c r="A27" s="3" t="s">
        <v>16</v>
      </c>
      <c r="B27" s="22" t="s">
        <v>106</v>
      </c>
      <c r="C27" s="3" t="s">
        <v>24</v>
      </c>
      <c r="D27" s="3" t="s">
        <v>97</v>
      </c>
      <c r="E27" s="3" t="s">
        <v>105</v>
      </c>
      <c r="F27" s="47">
        <v>463.57</v>
      </c>
      <c r="G27" s="60">
        <v>239.79</v>
      </c>
      <c r="H27" s="62">
        <f t="shared" si="0"/>
        <v>51.726815799124196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44">
        <f>F29+F31+F30</f>
        <v>1168.69</v>
      </c>
      <c r="G28" s="61">
        <f>G29+G30+G31</f>
        <v>490.73</v>
      </c>
      <c r="H28" s="62">
        <f t="shared" si="0"/>
        <v>41.98974920637637</v>
      </c>
      <c r="I28" s="16"/>
      <c r="J28" s="17"/>
      <c r="K28" s="17"/>
      <c r="L28" s="17"/>
      <c r="M28" s="18"/>
    </row>
    <row r="29" spans="1:13" ht="33.75">
      <c r="A29" s="15" t="s">
        <v>16</v>
      </c>
      <c r="B29" s="26" t="s">
        <v>31</v>
      </c>
      <c r="C29" s="15" t="s">
        <v>24</v>
      </c>
      <c r="D29" s="15" t="s">
        <v>97</v>
      </c>
      <c r="E29" s="15" t="s">
        <v>30</v>
      </c>
      <c r="F29" s="47">
        <v>1059.46</v>
      </c>
      <c r="G29" s="60">
        <v>489.73</v>
      </c>
      <c r="H29" s="62">
        <f t="shared" si="0"/>
        <v>46.2244917221981</v>
      </c>
      <c r="I29" s="19"/>
      <c r="J29" s="20"/>
      <c r="K29" s="20"/>
      <c r="L29" s="20"/>
      <c r="M29" s="21"/>
    </row>
    <row r="30" spans="1:13" ht="33.75">
      <c r="A30" s="3" t="s">
        <v>16</v>
      </c>
      <c r="B30" s="10" t="s">
        <v>31</v>
      </c>
      <c r="C30" s="3" t="s">
        <v>24</v>
      </c>
      <c r="D30" s="3" t="s">
        <v>157</v>
      </c>
      <c r="E30" s="3" t="s">
        <v>30</v>
      </c>
      <c r="F30" s="48">
        <v>108.23</v>
      </c>
      <c r="G30" s="60">
        <v>0</v>
      </c>
      <c r="H30" s="62">
        <f t="shared" si="0"/>
        <v>0</v>
      </c>
      <c r="I30" s="19"/>
      <c r="J30" s="20"/>
      <c r="K30" s="20"/>
      <c r="L30" s="20"/>
      <c r="M30" s="21"/>
    </row>
    <row r="31" spans="1:13" ht="33.75">
      <c r="A31" s="23" t="s">
        <v>16</v>
      </c>
      <c r="B31" s="22" t="s">
        <v>31</v>
      </c>
      <c r="C31" s="23" t="s">
        <v>24</v>
      </c>
      <c r="D31" s="23" t="s">
        <v>99</v>
      </c>
      <c r="E31" s="23" t="s">
        <v>30</v>
      </c>
      <c r="F31" s="49">
        <v>1</v>
      </c>
      <c r="G31" s="60">
        <v>1</v>
      </c>
      <c r="H31" s="62">
        <f t="shared" si="0"/>
        <v>100</v>
      </c>
      <c r="I31" s="19"/>
      <c r="J31" s="20"/>
      <c r="K31" s="20"/>
      <c r="L31" s="20"/>
      <c r="M31" s="21"/>
    </row>
    <row r="32" spans="1:13" ht="31.5">
      <c r="A32" s="4" t="s">
        <v>16</v>
      </c>
      <c r="B32" s="5" t="s">
        <v>92</v>
      </c>
      <c r="C32" s="4" t="s">
        <v>24</v>
      </c>
      <c r="D32" s="4"/>
      <c r="E32" s="4" t="s">
        <v>91</v>
      </c>
      <c r="F32" s="44">
        <f>F33</f>
        <v>216.56</v>
      </c>
      <c r="G32" s="61">
        <f>G33</f>
        <v>105.4</v>
      </c>
      <c r="H32" s="62">
        <f t="shared" si="0"/>
        <v>48.67011451791651</v>
      </c>
      <c r="I32" s="19"/>
      <c r="J32" s="20"/>
      <c r="K32" s="20"/>
      <c r="L32" s="20"/>
      <c r="M32" s="21"/>
    </row>
    <row r="33" spans="1:13" ht="22.5">
      <c r="A33" s="3" t="s">
        <v>16</v>
      </c>
      <c r="B33" s="10" t="s">
        <v>92</v>
      </c>
      <c r="C33" s="3" t="s">
        <v>24</v>
      </c>
      <c r="D33" s="3" t="s">
        <v>97</v>
      </c>
      <c r="E33" s="3" t="s">
        <v>91</v>
      </c>
      <c r="F33" s="48">
        <v>216.56</v>
      </c>
      <c r="G33" s="60">
        <v>105.4</v>
      </c>
      <c r="H33" s="62">
        <f t="shared" si="0"/>
        <v>48.67011451791651</v>
      </c>
      <c r="I33" s="19"/>
      <c r="J33" s="20"/>
      <c r="K33" s="20"/>
      <c r="L33" s="20"/>
      <c r="M33" s="21"/>
    </row>
    <row r="34" spans="1:8" ht="12.75">
      <c r="A34" s="4" t="s">
        <v>16</v>
      </c>
      <c r="B34" s="5" t="s">
        <v>153</v>
      </c>
      <c r="C34" s="4" t="s">
        <v>24</v>
      </c>
      <c r="D34" s="4"/>
      <c r="E34" s="4" t="s">
        <v>89</v>
      </c>
      <c r="F34" s="44">
        <f>F35</f>
        <v>30</v>
      </c>
      <c r="G34" s="61">
        <f>G35</f>
        <v>2.5</v>
      </c>
      <c r="H34" s="62">
        <f t="shared" si="0"/>
        <v>8.333333333333332</v>
      </c>
    </row>
    <row r="35" spans="1:8" ht="18.75" customHeight="1">
      <c r="A35" s="15" t="s">
        <v>16</v>
      </c>
      <c r="B35" s="26" t="s">
        <v>153</v>
      </c>
      <c r="C35" s="15" t="s">
        <v>24</v>
      </c>
      <c r="D35" s="15" t="s">
        <v>97</v>
      </c>
      <c r="E35" s="15" t="s">
        <v>89</v>
      </c>
      <c r="F35" s="50">
        <v>30</v>
      </c>
      <c r="G35" s="60">
        <v>2.5</v>
      </c>
      <c r="H35" s="62">
        <f t="shared" si="0"/>
        <v>8.333333333333332</v>
      </c>
    </row>
    <row r="36" spans="1:8" ht="43.5" customHeight="1">
      <c r="A36" s="33" t="s">
        <v>16</v>
      </c>
      <c r="B36" s="5" t="s">
        <v>163</v>
      </c>
      <c r="C36" s="4" t="s">
        <v>162</v>
      </c>
      <c r="D36" s="4"/>
      <c r="E36" s="4"/>
      <c r="F36" s="44">
        <f>F37</f>
        <v>362.8</v>
      </c>
      <c r="G36" s="61">
        <f>G37</f>
        <v>181.4</v>
      </c>
      <c r="H36" s="62">
        <f t="shared" si="0"/>
        <v>50</v>
      </c>
    </row>
    <row r="37" spans="1:8" ht="18.75" customHeight="1">
      <c r="A37" s="33" t="s">
        <v>16</v>
      </c>
      <c r="B37" s="28" t="s">
        <v>109</v>
      </c>
      <c r="C37" s="4" t="s">
        <v>162</v>
      </c>
      <c r="D37" s="4"/>
      <c r="E37" s="4" t="s">
        <v>110</v>
      </c>
      <c r="F37" s="44">
        <f>F38+F39+F40</f>
        <v>362.8</v>
      </c>
      <c r="G37" s="61">
        <f>G38+G39+G40</f>
        <v>181.4</v>
      </c>
      <c r="H37" s="62">
        <f t="shared" si="0"/>
        <v>50</v>
      </c>
    </row>
    <row r="38" spans="1:8" ht="18.75" customHeight="1">
      <c r="A38" s="15" t="s">
        <v>16</v>
      </c>
      <c r="B38" s="22" t="s">
        <v>109</v>
      </c>
      <c r="C38" s="23" t="s">
        <v>162</v>
      </c>
      <c r="D38" s="23" t="s">
        <v>116</v>
      </c>
      <c r="E38" s="23" t="s">
        <v>110</v>
      </c>
      <c r="F38" s="49">
        <v>59.4</v>
      </c>
      <c r="G38" s="60">
        <v>29.7</v>
      </c>
      <c r="H38" s="62">
        <f t="shared" si="0"/>
        <v>50</v>
      </c>
    </row>
    <row r="39" spans="1:8" ht="18.75" customHeight="1">
      <c r="A39" s="15" t="s">
        <v>16</v>
      </c>
      <c r="B39" s="22" t="s">
        <v>109</v>
      </c>
      <c r="C39" s="23" t="s">
        <v>162</v>
      </c>
      <c r="D39" s="23" t="s">
        <v>119</v>
      </c>
      <c r="E39" s="23" t="s">
        <v>110</v>
      </c>
      <c r="F39" s="49">
        <v>120</v>
      </c>
      <c r="G39" s="60">
        <v>60</v>
      </c>
      <c r="H39" s="62">
        <f t="shared" si="0"/>
        <v>50</v>
      </c>
    </row>
    <row r="40" spans="1:8" ht="18.75" customHeight="1">
      <c r="A40" s="15" t="s">
        <v>16</v>
      </c>
      <c r="B40" s="22" t="s">
        <v>109</v>
      </c>
      <c r="C40" s="23" t="s">
        <v>162</v>
      </c>
      <c r="D40" s="23" t="s">
        <v>167</v>
      </c>
      <c r="E40" s="23" t="s">
        <v>110</v>
      </c>
      <c r="F40" s="49">
        <v>183.4</v>
      </c>
      <c r="G40" s="60">
        <v>91.7</v>
      </c>
      <c r="H40" s="62">
        <f t="shared" si="0"/>
        <v>50</v>
      </c>
    </row>
    <row r="41" spans="1:8" ht="12.75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44">
        <v>100</v>
      </c>
      <c r="G41" s="61">
        <f>G42</f>
        <v>0</v>
      </c>
      <c r="H41" s="62">
        <f t="shared" si="0"/>
        <v>0</v>
      </c>
    </row>
    <row r="42" spans="1:8" ht="22.5" customHeight="1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44">
        <v>100</v>
      </c>
      <c r="G42" s="61">
        <f>G43</f>
        <v>0</v>
      </c>
      <c r="H42" s="62">
        <f t="shared" si="0"/>
        <v>0</v>
      </c>
    </row>
    <row r="43" spans="1:8" ht="22.5" customHeight="1">
      <c r="A43" s="3" t="s">
        <v>16</v>
      </c>
      <c r="B43" s="10" t="s">
        <v>35</v>
      </c>
      <c r="C43" s="3" t="s">
        <v>32</v>
      </c>
      <c r="D43" s="3" t="s">
        <v>98</v>
      </c>
      <c r="E43" s="3" t="s">
        <v>34</v>
      </c>
      <c r="F43" s="46">
        <v>100</v>
      </c>
      <c r="G43" s="60">
        <v>0</v>
      </c>
      <c r="H43" s="62">
        <f t="shared" si="0"/>
        <v>0</v>
      </c>
    </row>
    <row r="44" spans="1:8" ht="12.75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44">
        <f>F45+F52</f>
        <v>642.0100000000001</v>
      </c>
      <c r="G44" s="61">
        <f>G45+G52</f>
        <v>260.64000000000004</v>
      </c>
      <c r="H44" s="62">
        <f t="shared" si="0"/>
        <v>40.59749848133207</v>
      </c>
    </row>
    <row r="45" spans="1:8" ht="31.5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44">
        <f>SUM(F46:F50)+F51</f>
        <v>621.1800000000001</v>
      </c>
      <c r="G45" s="61">
        <f>G46+G47+G50+G51</f>
        <v>240.12000000000003</v>
      </c>
      <c r="H45" s="62">
        <f t="shared" si="0"/>
        <v>38.655462184873954</v>
      </c>
    </row>
    <row r="46" spans="1:8" ht="33.75">
      <c r="A46" s="3" t="s">
        <v>16</v>
      </c>
      <c r="B46" s="10" t="s">
        <v>31</v>
      </c>
      <c r="C46" s="3" t="s">
        <v>36</v>
      </c>
      <c r="D46" s="3" t="s">
        <v>100</v>
      </c>
      <c r="E46" s="3" t="s">
        <v>30</v>
      </c>
      <c r="F46" s="48">
        <v>156.16</v>
      </c>
      <c r="G46" s="60">
        <v>68.11</v>
      </c>
      <c r="H46" s="62">
        <f t="shared" si="0"/>
        <v>43.61552254098361</v>
      </c>
    </row>
    <row r="47" spans="1:8" ht="33.75">
      <c r="A47" s="3" t="s">
        <v>16</v>
      </c>
      <c r="B47" s="10" t="s">
        <v>31</v>
      </c>
      <c r="C47" s="3" t="s">
        <v>36</v>
      </c>
      <c r="D47" s="3" t="s">
        <v>101</v>
      </c>
      <c r="E47" s="3" t="s">
        <v>30</v>
      </c>
      <c r="F47" s="48">
        <v>127.19</v>
      </c>
      <c r="G47" s="60">
        <v>70</v>
      </c>
      <c r="H47" s="62">
        <f t="shared" si="0"/>
        <v>55.03577325261419</v>
      </c>
    </row>
    <row r="48" spans="1:8" ht="33.75" hidden="1">
      <c r="A48" s="3" t="s">
        <v>16</v>
      </c>
      <c r="B48" s="10" t="s">
        <v>31</v>
      </c>
      <c r="C48" s="3" t="s">
        <v>36</v>
      </c>
      <c r="D48" s="3" t="s">
        <v>139</v>
      </c>
      <c r="E48" s="3" t="s">
        <v>30</v>
      </c>
      <c r="F48" s="46"/>
      <c r="G48" s="60"/>
      <c r="H48" s="62" t="e">
        <f t="shared" si="0"/>
        <v>#DIV/0!</v>
      </c>
    </row>
    <row r="49" spans="1:8" ht="33.75" hidden="1">
      <c r="A49" s="3" t="s">
        <v>16</v>
      </c>
      <c r="B49" s="10" t="s">
        <v>31</v>
      </c>
      <c r="C49" s="3" t="s">
        <v>36</v>
      </c>
      <c r="D49" s="3" t="s">
        <v>133</v>
      </c>
      <c r="E49" s="3" t="s">
        <v>30</v>
      </c>
      <c r="F49" s="46"/>
      <c r="G49" s="60"/>
      <c r="H49" s="62" t="e">
        <f t="shared" si="0"/>
        <v>#DIV/0!</v>
      </c>
    </row>
    <row r="50" spans="1:8" ht="33.75">
      <c r="A50" s="3" t="s">
        <v>16</v>
      </c>
      <c r="B50" s="10" t="s">
        <v>31</v>
      </c>
      <c r="C50" s="3" t="s">
        <v>36</v>
      </c>
      <c r="D50" s="3" t="s">
        <v>154</v>
      </c>
      <c r="E50" s="3" t="s">
        <v>30</v>
      </c>
      <c r="F50" s="46">
        <v>217.83</v>
      </c>
      <c r="G50" s="60">
        <v>70.61</v>
      </c>
      <c r="H50" s="62">
        <f t="shared" si="0"/>
        <v>32.41518615434054</v>
      </c>
    </row>
    <row r="51" spans="1:8" ht="33.75">
      <c r="A51" s="15" t="s">
        <v>16</v>
      </c>
      <c r="B51" s="10" t="s">
        <v>31</v>
      </c>
      <c r="C51" s="3" t="s">
        <v>36</v>
      </c>
      <c r="D51" s="3" t="s">
        <v>158</v>
      </c>
      <c r="E51" s="3" t="s">
        <v>30</v>
      </c>
      <c r="F51" s="46">
        <v>120</v>
      </c>
      <c r="G51" s="60">
        <v>31.4</v>
      </c>
      <c r="H51" s="62">
        <f t="shared" si="0"/>
        <v>26.166666666666664</v>
      </c>
    </row>
    <row r="52" spans="1:8" ht="12.75">
      <c r="A52" s="4" t="s">
        <v>16</v>
      </c>
      <c r="B52" s="5" t="s">
        <v>90</v>
      </c>
      <c r="C52" s="4"/>
      <c r="D52" s="4"/>
      <c r="E52" s="4" t="s">
        <v>89</v>
      </c>
      <c r="F52" s="44">
        <f>F53</f>
        <v>20.83</v>
      </c>
      <c r="G52" s="61">
        <f>G53</f>
        <v>20.52</v>
      </c>
      <c r="H52" s="62">
        <f t="shared" si="0"/>
        <v>98.51176188190111</v>
      </c>
    </row>
    <row r="53" spans="1:8" ht="33.75">
      <c r="A53" s="23" t="s">
        <v>16</v>
      </c>
      <c r="B53" s="10" t="s">
        <v>31</v>
      </c>
      <c r="C53" s="3" t="s">
        <v>36</v>
      </c>
      <c r="D53" s="3" t="s">
        <v>100</v>
      </c>
      <c r="E53" s="3" t="s">
        <v>89</v>
      </c>
      <c r="F53" s="46">
        <v>20.83</v>
      </c>
      <c r="G53" s="60">
        <v>20.52</v>
      </c>
      <c r="H53" s="62">
        <f t="shared" si="0"/>
        <v>98.51176188190111</v>
      </c>
    </row>
    <row r="54" spans="1:8" ht="12.75">
      <c r="A54" s="4" t="s">
        <v>16</v>
      </c>
      <c r="B54" s="5" t="s">
        <v>39</v>
      </c>
      <c r="C54" s="4" t="s">
        <v>38</v>
      </c>
      <c r="D54" s="4"/>
      <c r="E54" s="4" t="s">
        <v>14</v>
      </c>
      <c r="F54" s="44">
        <f>F55</f>
        <v>487</v>
      </c>
      <c r="G54" s="61">
        <f>G55</f>
        <v>196.39000000000001</v>
      </c>
      <c r="H54" s="62">
        <f t="shared" si="0"/>
        <v>40.3264887063655</v>
      </c>
    </row>
    <row r="55" spans="1:8" ht="21">
      <c r="A55" s="4" t="s">
        <v>16</v>
      </c>
      <c r="B55" s="5" t="s">
        <v>41</v>
      </c>
      <c r="C55" s="4" t="s">
        <v>40</v>
      </c>
      <c r="D55" s="4"/>
      <c r="E55" s="4" t="s">
        <v>14</v>
      </c>
      <c r="F55" s="44">
        <f>F56+F60+F58+F62</f>
        <v>487</v>
      </c>
      <c r="G55" s="61">
        <f>G56+G58+G62</f>
        <v>196.39000000000001</v>
      </c>
      <c r="H55" s="62">
        <f t="shared" si="0"/>
        <v>40.3264887063655</v>
      </c>
    </row>
    <row r="56" spans="1:8" ht="31.5">
      <c r="A56" s="4" t="s">
        <v>16</v>
      </c>
      <c r="B56" s="5" t="s">
        <v>27</v>
      </c>
      <c r="C56" s="4" t="s">
        <v>40</v>
      </c>
      <c r="D56" s="4"/>
      <c r="E56" s="4" t="s">
        <v>26</v>
      </c>
      <c r="F56" s="44">
        <f>F57</f>
        <v>354.48</v>
      </c>
      <c r="G56" s="61">
        <f>G57</f>
        <v>153.62</v>
      </c>
      <c r="H56" s="62">
        <f t="shared" si="0"/>
        <v>43.336718573685395</v>
      </c>
    </row>
    <row r="57" spans="1:8" ht="33.75">
      <c r="A57" s="3" t="s">
        <v>16</v>
      </c>
      <c r="B57" s="10" t="s">
        <v>27</v>
      </c>
      <c r="C57" s="3" t="s">
        <v>40</v>
      </c>
      <c r="D57" s="3" t="s">
        <v>102</v>
      </c>
      <c r="E57" s="3" t="s">
        <v>26</v>
      </c>
      <c r="F57" s="48">
        <v>354.48</v>
      </c>
      <c r="G57" s="60">
        <v>153.62</v>
      </c>
      <c r="H57" s="62">
        <f t="shared" si="0"/>
        <v>43.336718573685395</v>
      </c>
    </row>
    <row r="58" spans="1:8" ht="42">
      <c r="A58" s="4" t="s">
        <v>16</v>
      </c>
      <c r="B58" s="5" t="s">
        <v>106</v>
      </c>
      <c r="C58" s="4" t="s">
        <v>40</v>
      </c>
      <c r="D58" s="4"/>
      <c r="E58" s="4" t="s">
        <v>105</v>
      </c>
      <c r="F58" s="44">
        <f>F59</f>
        <v>107.05</v>
      </c>
      <c r="G58" s="61">
        <f>G59</f>
        <v>42.77</v>
      </c>
      <c r="H58" s="62">
        <f t="shared" si="0"/>
        <v>39.95329285380664</v>
      </c>
    </row>
    <row r="59" spans="1:8" ht="45">
      <c r="A59" s="3" t="s">
        <v>16</v>
      </c>
      <c r="B59" s="22" t="s">
        <v>106</v>
      </c>
      <c r="C59" s="3" t="s">
        <v>40</v>
      </c>
      <c r="D59" s="3" t="s">
        <v>102</v>
      </c>
      <c r="E59" s="3" t="s">
        <v>105</v>
      </c>
      <c r="F59" s="48">
        <v>107.05</v>
      </c>
      <c r="G59" s="60">
        <v>42.77</v>
      </c>
      <c r="H59" s="62">
        <f t="shared" si="0"/>
        <v>39.95329285380664</v>
      </c>
    </row>
    <row r="60" spans="1:8" ht="22.5" customHeight="1" hidden="1">
      <c r="A60" s="4" t="s">
        <v>16</v>
      </c>
      <c r="B60" s="5" t="s">
        <v>31</v>
      </c>
      <c r="C60" s="4" t="s">
        <v>40</v>
      </c>
      <c r="D60" s="4"/>
      <c r="E60" s="4" t="s">
        <v>30</v>
      </c>
      <c r="F60" s="44">
        <f>F61</f>
        <v>0</v>
      </c>
      <c r="G60" s="60"/>
      <c r="H60" s="62" t="e">
        <f t="shared" si="0"/>
        <v>#DIV/0!</v>
      </c>
    </row>
    <row r="61" spans="1:8" ht="20.25" customHeight="1" hidden="1">
      <c r="A61" s="15" t="s">
        <v>16</v>
      </c>
      <c r="B61" s="26" t="s">
        <v>31</v>
      </c>
      <c r="C61" s="15" t="s">
        <v>40</v>
      </c>
      <c r="D61" s="15" t="s">
        <v>102</v>
      </c>
      <c r="E61" s="15" t="s">
        <v>30</v>
      </c>
      <c r="F61" s="50">
        <v>0</v>
      </c>
      <c r="G61" s="60"/>
      <c r="H61" s="62" t="e">
        <f t="shared" si="0"/>
        <v>#DIV/0!</v>
      </c>
    </row>
    <row r="62" spans="1:8" ht="33.75" customHeight="1">
      <c r="A62" s="3" t="s">
        <v>16</v>
      </c>
      <c r="B62" s="28" t="s">
        <v>31</v>
      </c>
      <c r="C62" s="4" t="s">
        <v>40</v>
      </c>
      <c r="D62" s="4"/>
      <c r="E62" s="4" t="s">
        <v>30</v>
      </c>
      <c r="F62" s="44">
        <f>F63</f>
        <v>25.47</v>
      </c>
      <c r="G62" s="61">
        <f>G63</f>
        <v>0</v>
      </c>
      <c r="H62" s="62">
        <f t="shared" si="0"/>
        <v>0</v>
      </c>
    </row>
    <row r="63" spans="1:8" ht="37.5" customHeight="1">
      <c r="A63" s="3" t="s">
        <v>16</v>
      </c>
      <c r="B63" s="22" t="s">
        <v>31</v>
      </c>
      <c r="C63" s="23" t="s">
        <v>40</v>
      </c>
      <c r="D63" s="23" t="s">
        <v>102</v>
      </c>
      <c r="E63" s="23" t="s">
        <v>30</v>
      </c>
      <c r="F63" s="48">
        <v>25.47</v>
      </c>
      <c r="G63" s="60">
        <v>0</v>
      </c>
      <c r="H63" s="62">
        <f t="shared" si="0"/>
        <v>0</v>
      </c>
    </row>
    <row r="64" spans="1:8" ht="21">
      <c r="A64" s="4" t="s">
        <v>16</v>
      </c>
      <c r="B64" s="5" t="s">
        <v>43</v>
      </c>
      <c r="C64" s="4" t="s">
        <v>42</v>
      </c>
      <c r="D64" s="4"/>
      <c r="E64" s="4" t="s">
        <v>14</v>
      </c>
      <c r="F64" s="44">
        <f>F68+F65</f>
        <v>200</v>
      </c>
      <c r="G64" s="61">
        <f>G65+G68</f>
        <v>95.2</v>
      </c>
      <c r="H64" s="62">
        <f t="shared" si="0"/>
        <v>47.6</v>
      </c>
    </row>
    <row r="65" spans="1:8" ht="37.5" customHeight="1">
      <c r="A65" s="4" t="s">
        <v>16</v>
      </c>
      <c r="B65" s="5" t="s">
        <v>149</v>
      </c>
      <c r="C65" s="4" t="s">
        <v>148</v>
      </c>
      <c r="D65" s="4"/>
      <c r="E65" s="4"/>
      <c r="F65" s="44">
        <f>F66</f>
        <v>60</v>
      </c>
      <c r="G65" s="61">
        <f>G66</f>
        <v>0</v>
      </c>
      <c r="H65" s="62">
        <f t="shared" si="0"/>
        <v>0</v>
      </c>
    </row>
    <row r="66" spans="1:8" ht="31.5">
      <c r="A66" s="4" t="s">
        <v>16</v>
      </c>
      <c r="B66" s="5" t="s">
        <v>31</v>
      </c>
      <c r="C66" s="4" t="s">
        <v>148</v>
      </c>
      <c r="D66" s="4"/>
      <c r="E66" s="4" t="s">
        <v>30</v>
      </c>
      <c r="F66" s="44">
        <f>F67</f>
        <v>60</v>
      </c>
      <c r="G66" s="61">
        <f>G67</f>
        <v>0</v>
      </c>
      <c r="H66" s="62">
        <f t="shared" si="0"/>
        <v>0</v>
      </c>
    </row>
    <row r="67" spans="1:8" ht="33.75">
      <c r="A67" s="3" t="s">
        <v>16</v>
      </c>
      <c r="B67" s="10" t="s">
        <v>31</v>
      </c>
      <c r="C67" s="3" t="s">
        <v>148</v>
      </c>
      <c r="D67" s="23" t="s">
        <v>151</v>
      </c>
      <c r="E67" s="3" t="s">
        <v>30</v>
      </c>
      <c r="F67" s="49">
        <v>60</v>
      </c>
      <c r="G67" s="60">
        <v>0</v>
      </c>
      <c r="H67" s="62">
        <f t="shared" si="0"/>
        <v>0</v>
      </c>
    </row>
    <row r="68" spans="1:8" ht="12.75">
      <c r="A68" s="4" t="s">
        <v>16</v>
      </c>
      <c r="B68" s="5" t="s">
        <v>45</v>
      </c>
      <c r="C68" s="4" t="s">
        <v>44</v>
      </c>
      <c r="D68" s="4"/>
      <c r="E68" s="4" t="s">
        <v>14</v>
      </c>
      <c r="F68" s="44">
        <f>F69</f>
        <v>140</v>
      </c>
      <c r="G68" s="61">
        <f>G69</f>
        <v>95.2</v>
      </c>
      <c r="H68" s="62">
        <f t="shared" si="0"/>
        <v>68</v>
      </c>
    </row>
    <row r="69" spans="1:8" ht="31.5">
      <c r="A69" s="4" t="s">
        <v>16</v>
      </c>
      <c r="B69" s="5" t="s">
        <v>31</v>
      </c>
      <c r="C69" s="4" t="s">
        <v>44</v>
      </c>
      <c r="D69" s="4"/>
      <c r="E69" s="4" t="s">
        <v>30</v>
      </c>
      <c r="F69" s="44">
        <f>F70</f>
        <v>140</v>
      </c>
      <c r="G69" s="61">
        <f>G70</f>
        <v>95.2</v>
      </c>
      <c r="H69" s="62">
        <f t="shared" si="0"/>
        <v>68</v>
      </c>
    </row>
    <row r="70" spans="1:8" ht="33.75">
      <c r="A70" s="3" t="s">
        <v>16</v>
      </c>
      <c r="B70" s="10" t="s">
        <v>31</v>
      </c>
      <c r="C70" s="3" t="s">
        <v>44</v>
      </c>
      <c r="D70" s="3" t="s">
        <v>121</v>
      </c>
      <c r="E70" s="3" t="s">
        <v>30</v>
      </c>
      <c r="F70" s="46">
        <v>140</v>
      </c>
      <c r="G70" s="60">
        <v>95.2</v>
      </c>
      <c r="H70" s="62">
        <f t="shared" si="0"/>
        <v>68</v>
      </c>
    </row>
    <row r="71" spans="1:8" ht="12.75">
      <c r="A71" s="4" t="s">
        <v>16</v>
      </c>
      <c r="B71" s="5" t="s">
        <v>47</v>
      </c>
      <c r="C71" s="4" t="s">
        <v>46</v>
      </c>
      <c r="D71" s="4"/>
      <c r="E71" s="4" t="s">
        <v>14</v>
      </c>
      <c r="F71" s="44">
        <f>F75+F89+F92</f>
        <v>13232.339999999998</v>
      </c>
      <c r="G71" s="61">
        <f>G75+G89+G92</f>
        <v>3810.67</v>
      </c>
      <c r="H71" s="62">
        <f t="shared" si="0"/>
        <v>28.798156637450372</v>
      </c>
    </row>
    <row r="72" spans="1:8" ht="12.75" hidden="1">
      <c r="A72" s="4" t="s">
        <v>16</v>
      </c>
      <c r="B72" s="5" t="s">
        <v>49</v>
      </c>
      <c r="C72" s="4" t="s">
        <v>48</v>
      </c>
      <c r="D72" s="4"/>
      <c r="E72" s="4" t="s">
        <v>14</v>
      </c>
      <c r="F72" s="44">
        <f>F73</f>
        <v>0</v>
      </c>
      <c r="G72" s="61"/>
      <c r="H72" s="62" t="e">
        <f t="shared" si="0"/>
        <v>#DIV/0!</v>
      </c>
    </row>
    <row r="73" spans="1:8" ht="52.5" hidden="1">
      <c r="A73" s="4" t="s">
        <v>16</v>
      </c>
      <c r="B73" s="5" t="s">
        <v>23</v>
      </c>
      <c r="C73" s="4" t="s">
        <v>48</v>
      </c>
      <c r="D73" s="4"/>
      <c r="E73" s="4" t="s">
        <v>22</v>
      </c>
      <c r="F73" s="44"/>
      <c r="G73" s="61"/>
      <c r="H73" s="62" t="e">
        <f t="shared" si="0"/>
        <v>#DIV/0!</v>
      </c>
    </row>
    <row r="74" spans="1:8" ht="45" hidden="1">
      <c r="A74" s="3" t="s">
        <v>16</v>
      </c>
      <c r="B74" s="10" t="s">
        <v>23</v>
      </c>
      <c r="C74" s="3" t="s">
        <v>48</v>
      </c>
      <c r="D74" s="3" t="s">
        <v>122</v>
      </c>
      <c r="E74" s="3" t="s">
        <v>22</v>
      </c>
      <c r="F74" s="46"/>
      <c r="G74" s="61"/>
      <c r="H74" s="62" t="e">
        <f t="shared" si="0"/>
        <v>#DIV/0!</v>
      </c>
    </row>
    <row r="75" spans="1:8" ht="12.75">
      <c r="A75" s="4" t="s">
        <v>16</v>
      </c>
      <c r="B75" s="5" t="s">
        <v>51</v>
      </c>
      <c r="C75" s="4" t="s">
        <v>50</v>
      </c>
      <c r="D75" s="4"/>
      <c r="E75" s="4" t="s">
        <v>14</v>
      </c>
      <c r="F75" s="44">
        <f>F76+F87</f>
        <v>12308.009999999998</v>
      </c>
      <c r="G75" s="61">
        <f>G76+G87</f>
        <v>3538.36</v>
      </c>
      <c r="H75" s="62">
        <f t="shared" si="0"/>
        <v>28.74843293107497</v>
      </c>
    </row>
    <row r="76" spans="1:8" ht="31.5">
      <c r="A76" s="4" t="s">
        <v>16</v>
      </c>
      <c r="B76" s="5" t="s">
        <v>31</v>
      </c>
      <c r="C76" s="4" t="s">
        <v>50</v>
      </c>
      <c r="D76" s="4"/>
      <c r="E76" s="4" t="s">
        <v>30</v>
      </c>
      <c r="F76" s="44">
        <f>F77+F80+F81+F82+F83+F84+F85+F86</f>
        <v>9838.3</v>
      </c>
      <c r="G76" s="61">
        <f>G77+G80+G81+G82+G83+G84+G85+G86</f>
        <v>1068.65</v>
      </c>
      <c r="H76" s="62">
        <f aca="true" t="shared" si="1" ref="H76:H139">G76/F76*100</f>
        <v>10.86214081701107</v>
      </c>
    </row>
    <row r="77" spans="1:8" ht="33.75">
      <c r="A77" s="3" t="s">
        <v>16</v>
      </c>
      <c r="B77" s="22" t="s">
        <v>31</v>
      </c>
      <c r="C77" s="23" t="s">
        <v>50</v>
      </c>
      <c r="D77" s="23" t="s">
        <v>159</v>
      </c>
      <c r="E77" s="23" t="s">
        <v>30</v>
      </c>
      <c r="F77" s="48">
        <v>598.9</v>
      </c>
      <c r="G77" s="60">
        <v>86.4</v>
      </c>
      <c r="H77" s="62">
        <f t="shared" si="1"/>
        <v>14.426448488896312</v>
      </c>
    </row>
    <row r="78" spans="1:8" ht="33.75" hidden="1">
      <c r="A78" s="3" t="s">
        <v>16</v>
      </c>
      <c r="B78" s="22" t="s">
        <v>31</v>
      </c>
      <c r="C78" s="23" t="s">
        <v>50</v>
      </c>
      <c r="D78" s="23" t="s">
        <v>134</v>
      </c>
      <c r="E78" s="23" t="s">
        <v>30</v>
      </c>
      <c r="F78" s="49"/>
      <c r="G78" s="60"/>
      <c r="H78" s="62" t="e">
        <f t="shared" si="1"/>
        <v>#DIV/0!</v>
      </c>
    </row>
    <row r="79" spans="1:8" ht="33.75" hidden="1">
      <c r="A79" s="15" t="s">
        <v>16</v>
      </c>
      <c r="B79" s="29" t="s">
        <v>31</v>
      </c>
      <c r="C79" s="23" t="s">
        <v>50</v>
      </c>
      <c r="D79" s="23" t="s">
        <v>136</v>
      </c>
      <c r="E79" s="30" t="s">
        <v>30</v>
      </c>
      <c r="F79" s="50"/>
      <c r="G79" s="60"/>
      <c r="H79" s="62" t="e">
        <f t="shared" si="1"/>
        <v>#DIV/0!</v>
      </c>
    </row>
    <row r="80" spans="1:8" ht="33.75">
      <c r="A80" s="3" t="s">
        <v>16</v>
      </c>
      <c r="B80" s="22" t="s">
        <v>31</v>
      </c>
      <c r="C80" s="23" t="s">
        <v>50</v>
      </c>
      <c r="D80" s="37" t="s">
        <v>171</v>
      </c>
      <c r="E80" s="23" t="s">
        <v>30</v>
      </c>
      <c r="F80" s="49">
        <v>240</v>
      </c>
      <c r="G80" s="60">
        <v>240</v>
      </c>
      <c r="H80" s="62">
        <f t="shared" si="1"/>
        <v>100</v>
      </c>
    </row>
    <row r="81" spans="1:8" ht="33.75">
      <c r="A81" s="3" t="s">
        <v>16</v>
      </c>
      <c r="B81" s="22" t="s">
        <v>31</v>
      </c>
      <c r="C81" s="23" t="s">
        <v>50</v>
      </c>
      <c r="D81" s="38" t="s">
        <v>177</v>
      </c>
      <c r="E81" s="23" t="s">
        <v>30</v>
      </c>
      <c r="F81" s="48">
        <v>185.05</v>
      </c>
      <c r="G81" s="60">
        <v>185.05</v>
      </c>
      <c r="H81" s="62">
        <f t="shared" si="1"/>
        <v>100</v>
      </c>
    </row>
    <row r="82" spans="1:8" ht="33.75">
      <c r="A82" s="3" t="s">
        <v>16</v>
      </c>
      <c r="B82" s="22" t="s">
        <v>31</v>
      </c>
      <c r="C82" s="23" t="s">
        <v>50</v>
      </c>
      <c r="D82" s="38" t="s">
        <v>172</v>
      </c>
      <c r="E82" s="23" t="s">
        <v>30</v>
      </c>
      <c r="F82" s="49">
        <v>557.2</v>
      </c>
      <c r="G82" s="60">
        <v>557.2</v>
      </c>
      <c r="H82" s="62">
        <f t="shared" si="1"/>
        <v>100</v>
      </c>
    </row>
    <row r="83" spans="1:8" ht="33.75">
      <c r="A83" s="3" t="s">
        <v>16</v>
      </c>
      <c r="B83" s="22" t="s">
        <v>31</v>
      </c>
      <c r="C83" s="23" t="s">
        <v>50</v>
      </c>
      <c r="D83" s="38" t="s">
        <v>178</v>
      </c>
      <c r="E83" s="23" t="s">
        <v>30</v>
      </c>
      <c r="F83" s="48">
        <v>6220.7</v>
      </c>
      <c r="G83" s="60">
        <v>0</v>
      </c>
      <c r="H83" s="62">
        <f t="shared" si="1"/>
        <v>0</v>
      </c>
    </row>
    <row r="84" spans="1:8" ht="33.75">
      <c r="A84" s="3" t="s">
        <v>16</v>
      </c>
      <c r="B84" s="22" t="s">
        <v>31</v>
      </c>
      <c r="C84" s="23" t="s">
        <v>50</v>
      </c>
      <c r="D84" s="38" t="s">
        <v>173</v>
      </c>
      <c r="E84" s="23" t="s">
        <v>30</v>
      </c>
      <c r="F84" s="49">
        <v>772.3</v>
      </c>
      <c r="G84" s="60">
        <v>0</v>
      </c>
      <c r="H84" s="62">
        <f t="shared" si="1"/>
        <v>0</v>
      </c>
    </row>
    <row r="85" spans="1:8" ht="33.75">
      <c r="A85" s="3" t="s">
        <v>16</v>
      </c>
      <c r="B85" s="22" t="s">
        <v>31</v>
      </c>
      <c r="C85" s="23" t="s">
        <v>50</v>
      </c>
      <c r="D85" s="38" t="s">
        <v>179</v>
      </c>
      <c r="E85" s="23" t="s">
        <v>30</v>
      </c>
      <c r="F85" s="48">
        <v>200.15</v>
      </c>
      <c r="G85" s="60">
        <v>0</v>
      </c>
      <c r="H85" s="62">
        <f t="shared" si="1"/>
        <v>0</v>
      </c>
    </row>
    <row r="86" spans="1:8" ht="33.75">
      <c r="A86" s="3" t="s">
        <v>16</v>
      </c>
      <c r="B86" s="22" t="s">
        <v>31</v>
      </c>
      <c r="C86" s="23" t="s">
        <v>50</v>
      </c>
      <c r="D86" s="38" t="s">
        <v>197</v>
      </c>
      <c r="E86" s="23" t="s">
        <v>30</v>
      </c>
      <c r="F86" s="48">
        <v>1064</v>
      </c>
      <c r="G86" s="60">
        <v>0</v>
      </c>
      <c r="H86" s="62">
        <f t="shared" si="1"/>
        <v>0</v>
      </c>
    </row>
    <row r="87" spans="1:8" ht="12.75">
      <c r="A87" s="34" t="s">
        <v>16</v>
      </c>
      <c r="B87" s="36" t="s">
        <v>170</v>
      </c>
      <c r="C87" s="27" t="s">
        <v>50</v>
      </c>
      <c r="D87" s="40"/>
      <c r="E87" s="27" t="s">
        <v>169</v>
      </c>
      <c r="F87" s="51">
        <f>F88</f>
        <v>2469.71</v>
      </c>
      <c r="G87" s="61">
        <f>G88</f>
        <v>2469.71</v>
      </c>
      <c r="H87" s="62">
        <f t="shared" si="1"/>
        <v>100</v>
      </c>
    </row>
    <row r="88" spans="1:8" ht="12.75">
      <c r="A88" s="3" t="s">
        <v>16</v>
      </c>
      <c r="B88" s="35" t="s">
        <v>170</v>
      </c>
      <c r="C88" s="23" t="s">
        <v>50</v>
      </c>
      <c r="D88" s="37" t="s">
        <v>159</v>
      </c>
      <c r="E88" s="23" t="s">
        <v>169</v>
      </c>
      <c r="F88" s="52">
        <v>2469.71</v>
      </c>
      <c r="G88" s="60">
        <v>2469.71</v>
      </c>
      <c r="H88" s="62">
        <f t="shared" si="1"/>
        <v>100</v>
      </c>
    </row>
    <row r="89" spans="1:8" ht="15.75" customHeight="1">
      <c r="A89" s="4" t="s">
        <v>16</v>
      </c>
      <c r="B89" s="5" t="s">
        <v>53</v>
      </c>
      <c r="C89" s="4" t="s">
        <v>52</v>
      </c>
      <c r="D89" s="4"/>
      <c r="E89" s="4" t="s">
        <v>14</v>
      </c>
      <c r="F89" s="44">
        <f>F90</f>
        <v>814.33</v>
      </c>
      <c r="G89" s="61">
        <f>G90</f>
        <v>270.36</v>
      </c>
      <c r="H89" s="62">
        <f t="shared" si="1"/>
        <v>33.20029963282698</v>
      </c>
    </row>
    <row r="90" spans="1:8" ht="31.5">
      <c r="A90" s="4" t="s">
        <v>16</v>
      </c>
      <c r="B90" s="5" t="s">
        <v>92</v>
      </c>
      <c r="C90" s="4" t="s">
        <v>52</v>
      </c>
      <c r="D90" s="4"/>
      <c r="E90" s="4" t="s">
        <v>91</v>
      </c>
      <c r="F90" s="44">
        <f>F91</f>
        <v>814.33</v>
      </c>
      <c r="G90" s="61">
        <f>G91</f>
        <v>270.36</v>
      </c>
      <c r="H90" s="62">
        <f t="shared" si="1"/>
        <v>33.20029963282698</v>
      </c>
    </row>
    <row r="91" spans="1:8" ht="22.5">
      <c r="A91" s="3" t="s">
        <v>16</v>
      </c>
      <c r="B91" s="10" t="s">
        <v>92</v>
      </c>
      <c r="C91" s="3" t="s">
        <v>52</v>
      </c>
      <c r="D91" s="3" t="s">
        <v>103</v>
      </c>
      <c r="E91" s="3" t="s">
        <v>91</v>
      </c>
      <c r="F91" s="53">
        <v>814.33</v>
      </c>
      <c r="G91" s="60">
        <v>270.36</v>
      </c>
      <c r="H91" s="62">
        <f t="shared" si="1"/>
        <v>33.20029963282698</v>
      </c>
    </row>
    <row r="92" spans="1:8" ht="21">
      <c r="A92" s="4" t="s">
        <v>16</v>
      </c>
      <c r="B92" s="5" t="s">
        <v>55</v>
      </c>
      <c r="C92" s="4" t="s">
        <v>54</v>
      </c>
      <c r="D92" s="4"/>
      <c r="E92" s="4" t="s">
        <v>14</v>
      </c>
      <c r="F92" s="44">
        <f>F93</f>
        <v>110</v>
      </c>
      <c r="G92" s="61">
        <f>G93</f>
        <v>1.95</v>
      </c>
      <c r="H92" s="62">
        <f t="shared" si="1"/>
        <v>1.7727272727272727</v>
      </c>
    </row>
    <row r="93" spans="1:8" ht="31.5">
      <c r="A93" s="4" t="s">
        <v>16</v>
      </c>
      <c r="B93" s="5" t="s">
        <v>31</v>
      </c>
      <c r="C93" s="4" t="s">
        <v>54</v>
      </c>
      <c r="D93" s="4"/>
      <c r="E93" s="4" t="s">
        <v>30</v>
      </c>
      <c r="F93" s="44">
        <f>SUM(F94:F95)</f>
        <v>110</v>
      </c>
      <c r="G93" s="61">
        <f>G94+G95</f>
        <v>1.95</v>
      </c>
      <c r="H93" s="62">
        <f t="shared" si="1"/>
        <v>1.7727272727272727</v>
      </c>
    </row>
    <row r="94" spans="1:8" ht="33.75">
      <c r="A94" s="3" t="s">
        <v>16</v>
      </c>
      <c r="B94" s="10" t="s">
        <v>31</v>
      </c>
      <c r="C94" s="3" t="s">
        <v>54</v>
      </c>
      <c r="D94" s="3" t="s">
        <v>160</v>
      </c>
      <c r="E94" s="3" t="s">
        <v>30</v>
      </c>
      <c r="F94" s="46">
        <v>100</v>
      </c>
      <c r="G94" s="60">
        <v>0</v>
      </c>
      <c r="H94" s="62">
        <f t="shared" si="1"/>
        <v>0</v>
      </c>
    </row>
    <row r="95" spans="1:8" ht="33.75">
      <c r="A95" s="15" t="s">
        <v>16</v>
      </c>
      <c r="B95" s="26" t="s">
        <v>31</v>
      </c>
      <c r="C95" s="15" t="s">
        <v>54</v>
      </c>
      <c r="D95" s="15" t="s">
        <v>132</v>
      </c>
      <c r="E95" s="15" t="s">
        <v>30</v>
      </c>
      <c r="F95" s="50">
        <v>10</v>
      </c>
      <c r="G95" s="60">
        <v>1.95</v>
      </c>
      <c r="H95" s="62">
        <f t="shared" si="1"/>
        <v>19.5</v>
      </c>
    </row>
    <row r="96" spans="1:8" ht="12.75">
      <c r="A96" s="4" t="s">
        <v>16</v>
      </c>
      <c r="B96" s="5" t="s">
        <v>57</v>
      </c>
      <c r="C96" s="4" t="s">
        <v>56</v>
      </c>
      <c r="D96" s="4"/>
      <c r="E96" s="4" t="s">
        <v>14</v>
      </c>
      <c r="F96" s="44">
        <f>F97+F110+F117+F132</f>
        <v>30552.63</v>
      </c>
      <c r="G96" s="61">
        <f>G97+G110+G117+G132</f>
        <v>7323.709999999999</v>
      </c>
      <c r="H96" s="62">
        <f t="shared" si="1"/>
        <v>23.970800549739906</v>
      </c>
    </row>
    <row r="97" spans="1:8" ht="12.75">
      <c r="A97" s="4" t="s">
        <v>16</v>
      </c>
      <c r="B97" s="5" t="s">
        <v>59</v>
      </c>
      <c r="C97" s="4" t="s">
        <v>58</v>
      </c>
      <c r="D97" s="4"/>
      <c r="E97" s="4" t="s">
        <v>14</v>
      </c>
      <c r="F97" s="44">
        <f>F98+F107</f>
        <v>1198.76</v>
      </c>
      <c r="G97" s="61">
        <f>G98+G107</f>
        <v>532.12</v>
      </c>
      <c r="H97" s="62">
        <f t="shared" si="1"/>
        <v>44.38920217558143</v>
      </c>
    </row>
    <row r="98" spans="1:8" ht="31.5">
      <c r="A98" s="4" t="s">
        <v>16</v>
      </c>
      <c r="B98" s="5" t="s">
        <v>31</v>
      </c>
      <c r="C98" s="4" t="s">
        <v>58</v>
      </c>
      <c r="D98" s="4"/>
      <c r="E98" s="4" t="s">
        <v>30</v>
      </c>
      <c r="F98" s="44">
        <f>SUM(F99:F101)</f>
        <v>1032.56</v>
      </c>
      <c r="G98" s="61">
        <f>G99+G101</f>
        <v>434.58</v>
      </c>
      <c r="H98" s="62">
        <f t="shared" si="1"/>
        <v>42.08762686914078</v>
      </c>
    </row>
    <row r="99" spans="1:10" ht="33.75">
      <c r="A99" s="3" t="s">
        <v>16</v>
      </c>
      <c r="B99" s="10" t="s">
        <v>31</v>
      </c>
      <c r="C99" s="3" t="s">
        <v>58</v>
      </c>
      <c r="D99" s="3" t="s">
        <v>123</v>
      </c>
      <c r="E99" s="3" t="s">
        <v>30</v>
      </c>
      <c r="F99" s="48">
        <v>865</v>
      </c>
      <c r="G99" s="60">
        <v>353.63</v>
      </c>
      <c r="H99" s="62">
        <f t="shared" si="1"/>
        <v>40.882080924855494</v>
      </c>
      <c r="J99" s="25"/>
    </row>
    <row r="100" spans="1:8" ht="33.75" hidden="1">
      <c r="A100" s="3" t="s">
        <v>16</v>
      </c>
      <c r="B100" s="22" t="s">
        <v>31</v>
      </c>
      <c r="C100" s="23" t="s">
        <v>58</v>
      </c>
      <c r="D100" s="23" t="s">
        <v>124</v>
      </c>
      <c r="E100" s="23" t="s">
        <v>30</v>
      </c>
      <c r="F100" s="49"/>
      <c r="G100" s="60"/>
      <c r="H100" s="62" t="e">
        <f t="shared" si="1"/>
        <v>#DIV/0!</v>
      </c>
    </row>
    <row r="101" spans="1:8" ht="33.75">
      <c r="A101" s="3" t="s">
        <v>16</v>
      </c>
      <c r="B101" s="22" t="s">
        <v>31</v>
      </c>
      <c r="C101" s="23" t="s">
        <v>58</v>
      </c>
      <c r="D101" s="23" t="s">
        <v>125</v>
      </c>
      <c r="E101" s="23" t="s">
        <v>30</v>
      </c>
      <c r="F101" s="53">
        <v>167.56</v>
      </c>
      <c r="G101" s="60">
        <v>80.95</v>
      </c>
      <c r="H101" s="62">
        <f t="shared" si="1"/>
        <v>48.3110527572213</v>
      </c>
    </row>
    <row r="102" spans="1:8" ht="42" hidden="1">
      <c r="A102" s="4" t="s">
        <v>16</v>
      </c>
      <c r="B102" s="5" t="s">
        <v>60</v>
      </c>
      <c r="C102" s="4" t="s">
        <v>58</v>
      </c>
      <c r="D102" s="4"/>
      <c r="E102" s="4" t="s">
        <v>135</v>
      </c>
      <c r="F102" s="44">
        <f>SUM(F103:F106)</f>
        <v>0</v>
      </c>
      <c r="G102" s="60"/>
      <c r="H102" s="62" t="e">
        <f t="shared" si="1"/>
        <v>#DIV/0!</v>
      </c>
    </row>
    <row r="103" spans="1:8" ht="33.75" hidden="1">
      <c r="A103" s="3" t="s">
        <v>16</v>
      </c>
      <c r="B103" s="22" t="s">
        <v>60</v>
      </c>
      <c r="C103" s="23" t="s">
        <v>58</v>
      </c>
      <c r="D103" s="23" t="s">
        <v>131</v>
      </c>
      <c r="E103" s="23" t="s">
        <v>135</v>
      </c>
      <c r="F103" s="49"/>
      <c r="G103" s="60"/>
      <c r="H103" s="62" t="e">
        <f t="shared" si="1"/>
        <v>#DIV/0!</v>
      </c>
    </row>
    <row r="104" spans="1:8" ht="33.75" hidden="1">
      <c r="A104" s="3" t="s">
        <v>16</v>
      </c>
      <c r="B104" s="22" t="s">
        <v>60</v>
      </c>
      <c r="C104" s="23" t="s">
        <v>58</v>
      </c>
      <c r="D104" s="23" t="s">
        <v>126</v>
      </c>
      <c r="E104" s="23" t="s">
        <v>135</v>
      </c>
      <c r="F104" s="49"/>
      <c r="G104" s="60"/>
      <c r="H104" s="62" t="e">
        <f t="shared" si="1"/>
        <v>#DIV/0!</v>
      </c>
    </row>
    <row r="105" spans="1:8" ht="33.75" hidden="1">
      <c r="A105" s="3" t="s">
        <v>16</v>
      </c>
      <c r="B105" s="22" t="s">
        <v>60</v>
      </c>
      <c r="C105" s="23" t="s">
        <v>58</v>
      </c>
      <c r="D105" s="23" t="s">
        <v>137</v>
      </c>
      <c r="E105" s="23" t="s">
        <v>135</v>
      </c>
      <c r="F105" s="49"/>
      <c r="G105" s="60"/>
      <c r="H105" s="62" t="e">
        <f t="shared" si="1"/>
        <v>#DIV/0!</v>
      </c>
    </row>
    <row r="106" spans="1:8" ht="33.75" hidden="1">
      <c r="A106" s="15" t="s">
        <v>16</v>
      </c>
      <c r="B106" s="29" t="s">
        <v>60</v>
      </c>
      <c r="C106" s="30" t="s">
        <v>58</v>
      </c>
      <c r="D106" s="30" t="s">
        <v>138</v>
      </c>
      <c r="E106" s="30" t="s">
        <v>135</v>
      </c>
      <c r="F106" s="54"/>
      <c r="G106" s="60"/>
      <c r="H106" s="62" t="e">
        <f t="shared" si="1"/>
        <v>#DIV/0!</v>
      </c>
    </row>
    <row r="107" spans="1:8" ht="12.75">
      <c r="A107" s="31" t="s">
        <v>16</v>
      </c>
      <c r="B107" s="28" t="s">
        <v>109</v>
      </c>
      <c r="C107" s="32" t="s">
        <v>58</v>
      </c>
      <c r="D107" s="32"/>
      <c r="E107" s="32" t="s">
        <v>110</v>
      </c>
      <c r="F107" s="55">
        <f>F108+F109</f>
        <v>166.2</v>
      </c>
      <c r="G107" s="61">
        <f>G108+G109</f>
        <v>97.54</v>
      </c>
      <c r="H107" s="62">
        <f t="shared" si="1"/>
        <v>58.688327316486166</v>
      </c>
    </row>
    <row r="108" spans="1:8" ht="12.75">
      <c r="A108" s="23" t="s">
        <v>16</v>
      </c>
      <c r="B108" s="22" t="s">
        <v>109</v>
      </c>
      <c r="C108" s="23" t="s">
        <v>58</v>
      </c>
      <c r="D108" s="23" t="s">
        <v>115</v>
      </c>
      <c r="E108" s="23" t="s">
        <v>110</v>
      </c>
      <c r="F108" s="49">
        <v>94.5</v>
      </c>
      <c r="G108" s="60">
        <v>61.7</v>
      </c>
      <c r="H108" s="62">
        <f t="shared" si="1"/>
        <v>65.29100529100529</v>
      </c>
    </row>
    <row r="109" spans="1:8" ht="12.75">
      <c r="A109" s="23" t="s">
        <v>16</v>
      </c>
      <c r="B109" s="22" t="s">
        <v>109</v>
      </c>
      <c r="C109" s="23" t="s">
        <v>58</v>
      </c>
      <c r="D109" s="23" t="s">
        <v>117</v>
      </c>
      <c r="E109" s="23" t="s">
        <v>110</v>
      </c>
      <c r="F109" s="49">
        <v>71.7</v>
      </c>
      <c r="G109" s="60">
        <v>35.84</v>
      </c>
      <c r="H109" s="62">
        <f t="shared" si="1"/>
        <v>49.9860529986053</v>
      </c>
    </row>
    <row r="110" spans="1:8" ht="12.75">
      <c r="A110" s="4" t="s">
        <v>16</v>
      </c>
      <c r="B110" s="5" t="s">
        <v>62</v>
      </c>
      <c r="C110" s="4" t="s">
        <v>61</v>
      </c>
      <c r="D110" s="4"/>
      <c r="E110" s="23"/>
      <c r="F110" s="44">
        <f>F111+F114</f>
        <v>227.66000000000003</v>
      </c>
      <c r="G110" s="61">
        <f>G111+G114</f>
        <v>83.51</v>
      </c>
      <c r="H110" s="62">
        <f t="shared" si="1"/>
        <v>36.68189405253448</v>
      </c>
    </row>
    <row r="111" spans="1:8" ht="31.5">
      <c r="A111" s="4" t="s">
        <v>16</v>
      </c>
      <c r="B111" s="5" t="s">
        <v>31</v>
      </c>
      <c r="C111" s="4" t="s">
        <v>61</v>
      </c>
      <c r="D111" s="4"/>
      <c r="E111" s="4" t="s">
        <v>30</v>
      </c>
      <c r="F111" s="44">
        <f>F112+F113</f>
        <v>62.49</v>
      </c>
      <c r="G111" s="61">
        <f>G112+G113</f>
        <v>0.92</v>
      </c>
      <c r="H111" s="62">
        <f t="shared" si="1"/>
        <v>1.4722355576892303</v>
      </c>
    </row>
    <row r="112" spans="1:8" ht="33.75">
      <c r="A112" s="15" t="s">
        <v>16</v>
      </c>
      <c r="B112" s="10" t="s">
        <v>31</v>
      </c>
      <c r="C112" s="23" t="s">
        <v>61</v>
      </c>
      <c r="D112" s="3" t="s">
        <v>127</v>
      </c>
      <c r="E112" s="3" t="s">
        <v>30</v>
      </c>
      <c r="F112" s="46">
        <v>27.5</v>
      </c>
      <c r="G112" s="60">
        <v>0</v>
      </c>
      <c r="H112" s="62">
        <f t="shared" si="1"/>
        <v>0</v>
      </c>
    </row>
    <row r="113" spans="1:8" ht="33.75">
      <c r="A113" s="23" t="s">
        <v>16</v>
      </c>
      <c r="B113" s="26" t="s">
        <v>31</v>
      </c>
      <c r="C113" s="23" t="s">
        <v>61</v>
      </c>
      <c r="D113" s="15" t="s">
        <v>155</v>
      </c>
      <c r="E113" s="15" t="s">
        <v>30</v>
      </c>
      <c r="F113" s="50">
        <v>34.99</v>
      </c>
      <c r="G113" s="60">
        <v>0.92</v>
      </c>
      <c r="H113" s="62">
        <f t="shared" si="1"/>
        <v>2.6293226636181766</v>
      </c>
    </row>
    <row r="114" spans="1:8" ht="12.75">
      <c r="A114" s="23" t="s">
        <v>16</v>
      </c>
      <c r="B114" s="28" t="s">
        <v>109</v>
      </c>
      <c r="C114" s="27" t="s">
        <v>61</v>
      </c>
      <c r="D114" s="32"/>
      <c r="E114" s="32" t="s">
        <v>110</v>
      </c>
      <c r="F114" s="51">
        <f>F115+F116</f>
        <v>165.17000000000002</v>
      </c>
      <c r="G114" s="61">
        <f>G115+G116</f>
        <v>82.59</v>
      </c>
      <c r="H114" s="62">
        <f t="shared" si="1"/>
        <v>50.003027184113336</v>
      </c>
    </row>
    <row r="115" spans="1:8" ht="12.75">
      <c r="A115" s="23" t="s">
        <v>16</v>
      </c>
      <c r="B115" s="22" t="s">
        <v>109</v>
      </c>
      <c r="C115" s="23" t="s">
        <v>61</v>
      </c>
      <c r="D115" s="23" t="s">
        <v>118</v>
      </c>
      <c r="E115" s="23" t="s">
        <v>110</v>
      </c>
      <c r="F115" s="49">
        <v>41.78</v>
      </c>
      <c r="G115" s="60">
        <v>20.88</v>
      </c>
      <c r="H115" s="62">
        <f t="shared" si="1"/>
        <v>49.97606510292005</v>
      </c>
    </row>
    <row r="116" spans="1:8" ht="12.75">
      <c r="A116" s="23" t="s">
        <v>16</v>
      </c>
      <c r="B116" s="22" t="s">
        <v>109</v>
      </c>
      <c r="C116" s="15" t="s">
        <v>61</v>
      </c>
      <c r="D116" s="23" t="s">
        <v>120</v>
      </c>
      <c r="E116" s="23" t="s">
        <v>110</v>
      </c>
      <c r="F116" s="49">
        <v>123.39</v>
      </c>
      <c r="G116" s="60">
        <v>61.71</v>
      </c>
      <c r="H116" s="62">
        <f t="shared" si="1"/>
        <v>50.012156576708</v>
      </c>
    </row>
    <row r="117" spans="1:8" ht="12.75">
      <c r="A117" s="4" t="s">
        <v>16</v>
      </c>
      <c r="B117" s="5" t="s">
        <v>64</v>
      </c>
      <c r="C117" s="4" t="s">
        <v>63</v>
      </c>
      <c r="D117" s="4"/>
      <c r="E117" s="4" t="s">
        <v>14</v>
      </c>
      <c r="F117" s="44">
        <f>F118</f>
        <v>20463.58</v>
      </c>
      <c r="G117" s="61">
        <f>G118</f>
        <v>3392.6399999999994</v>
      </c>
      <c r="H117" s="62">
        <f t="shared" si="1"/>
        <v>16.57891727644918</v>
      </c>
    </row>
    <row r="118" spans="1:8" ht="31.5">
      <c r="A118" s="4" t="s">
        <v>16</v>
      </c>
      <c r="B118" s="5" t="s">
        <v>31</v>
      </c>
      <c r="C118" s="4" t="s">
        <v>63</v>
      </c>
      <c r="D118" s="4"/>
      <c r="E118" s="4" t="s">
        <v>30</v>
      </c>
      <c r="F118" s="44">
        <f>SUM(F119:F128)+F130+F129+F131</f>
        <v>20463.58</v>
      </c>
      <c r="G118" s="61">
        <f>G119+G120+G121+G123+G129+G130+G131</f>
        <v>3392.6399999999994</v>
      </c>
      <c r="H118" s="62">
        <f t="shared" si="1"/>
        <v>16.57891727644918</v>
      </c>
    </row>
    <row r="119" spans="1:8" ht="33.75">
      <c r="A119" s="3" t="s">
        <v>16</v>
      </c>
      <c r="B119" s="22" t="s">
        <v>31</v>
      </c>
      <c r="C119" s="23" t="s">
        <v>63</v>
      </c>
      <c r="D119" s="23" t="s">
        <v>128</v>
      </c>
      <c r="E119" s="23" t="s">
        <v>30</v>
      </c>
      <c r="F119" s="48">
        <v>2163.28</v>
      </c>
      <c r="G119" s="60">
        <v>1100.24</v>
      </c>
      <c r="H119" s="62">
        <f t="shared" si="1"/>
        <v>50.85980548056654</v>
      </c>
    </row>
    <row r="120" spans="1:8" ht="33.75">
      <c r="A120" s="3" t="s">
        <v>16</v>
      </c>
      <c r="B120" s="22" t="s">
        <v>31</v>
      </c>
      <c r="C120" s="23" t="s">
        <v>63</v>
      </c>
      <c r="D120" s="23" t="s">
        <v>129</v>
      </c>
      <c r="E120" s="23" t="s">
        <v>30</v>
      </c>
      <c r="F120" s="48">
        <v>7078.63</v>
      </c>
      <c r="G120" s="60">
        <v>2110.58</v>
      </c>
      <c r="H120" s="62">
        <f t="shared" si="1"/>
        <v>29.816221500488087</v>
      </c>
    </row>
    <row r="121" spans="1:8" ht="33.75">
      <c r="A121" s="3" t="s">
        <v>16</v>
      </c>
      <c r="B121" s="22" t="s">
        <v>31</v>
      </c>
      <c r="C121" s="23" t="s">
        <v>63</v>
      </c>
      <c r="D121" s="23" t="s">
        <v>182</v>
      </c>
      <c r="E121" s="23" t="s">
        <v>30</v>
      </c>
      <c r="F121" s="47">
        <v>181.67</v>
      </c>
      <c r="G121" s="60">
        <v>74.16</v>
      </c>
      <c r="H121" s="62">
        <f t="shared" si="1"/>
        <v>40.821269334507626</v>
      </c>
    </row>
    <row r="122" spans="1:8" ht="33.75" hidden="1">
      <c r="A122" s="3" t="s">
        <v>16</v>
      </c>
      <c r="B122" s="22" t="s">
        <v>31</v>
      </c>
      <c r="C122" s="23" t="s">
        <v>63</v>
      </c>
      <c r="D122" s="23" t="s">
        <v>147</v>
      </c>
      <c r="E122" s="23" t="s">
        <v>30</v>
      </c>
      <c r="F122" s="49"/>
      <c r="G122" s="60"/>
      <c r="H122" s="62" t="e">
        <f t="shared" si="1"/>
        <v>#DIV/0!</v>
      </c>
    </row>
    <row r="123" spans="1:8" ht="33.75">
      <c r="A123" s="3" t="s">
        <v>16</v>
      </c>
      <c r="B123" s="22" t="s">
        <v>31</v>
      </c>
      <c r="C123" s="23" t="s">
        <v>63</v>
      </c>
      <c r="D123" s="23" t="s">
        <v>164</v>
      </c>
      <c r="E123" s="23" t="s">
        <v>30</v>
      </c>
      <c r="F123" s="56">
        <v>340</v>
      </c>
      <c r="G123" s="60">
        <v>8.46</v>
      </c>
      <c r="H123" s="62">
        <f t="shared" si="1"/>
        <v>2.4882352941176475</v>
      </c>
    </row>
    <row r="124" spans="1:8" ht="33.75" hidden="1">
      <c r="A124" s="3" t="s">
        <v>16</v>
      </c>
      <c r="B124" s="22" t="s">
        <v>31</v>
      </c>
      <c r="C124" s="23" t="s">
        <v>63</v>
      </c>
      <c r="D124" s="23" t="s">
        <v>140</v>
      </c>
      <c r="E124" s="23" t="s">
        <v>30</v>
      </c>
      <c r="F124" s="49"/>
      <c r="G124" s="60"/>
      <c r="H124" s="62" t="e">
        <f t="shared" si="1"/>
        <v>#DIV/0!</v>
      </c>
    </row>
    <row r="125" spans="1:8" ht="33.75" hidden="1">
      <c r="A125" s="3" t="s">
        <v>16</v>
      </c>
      <c r="B125" s="22" t="s">
        <v>31</v>
      </c>
      <c r="C125" s="23" t="s">
        <v>63</v>
      </c>
      <c r="D125" s="23" t="s">
        <v>141</v>
      </c>
      <c r="E125" s="23" t="s">
        <v>30</v>
      </c>
      <c r="F125" s="49"/>
      <c r="G125" s="60"/>
      <c r="H125" s="62" t="e">
        <f t="shared" si="1"/>
        <v>#DIV/0!</v>
      </c>
    </row>
    <row r="126" spans="1:8" ht="33.75" hidden="1">
      <c r="A126" s="3" t="s">
        <v>16</v>
      </c>
      <c r="B126" s="22" t="s">
        <v>31</v>
      </c>
      <c r="C126" s="23" t="s">
        <v>63</v>
      </c>
      <c r="D126" s="23" t="s">
        <v>142</v>
      </c>
      <c r="E126" s="23" t="s">
        <v>30</v>
      </c>
      <c r="F126" s="49"/>
      <c r="G126" s="60"/>
      <c r="H126" s="62" t="e">
        <f t="shared" si="1"/>
        <v>#DIV/0!</v>
      </c>
    </row>
    <row r="127" spans="1:8" ht="33.75" hidden="1">
      <c r="A127" s="3" t="s">
        <v>16</v>
      </c>
      <c r="B127" s="22" t="s">
        <v>31</v>
      </c>
      <c r="C127" s="23" t="s">
        <v>63</v>
      </c>
      <c r="D127" s="23" t="s">
        <v>143</v>
      </c>
      <c r="E127" s="23" t="s">
        <v>30</v>
      </c>
      <c r="F127" s="49"/>
      <c r="G127" s="60"/>
      <c r="H127" s="62" t="e">
        <f t="shared" si="1"/>
        <v>#DIV/0!</v>
      </c>
    </row>
    <row r="128" spans="1:8" ht="33.75" hidden="1">
      <c r="A128" s="3" t="s">
        <v>16</v>
      </c>
      <c r="B128" s="22" t="s">
        <v>31</v>
      </c>
      <c r="C128" s="23" t="s">
        <v>63</v>
      </c>
      <c r="D128" s="23" t="s">
        <v>144</v>
      </c>
      <c r="E128" s="23" t="s">
        <v>30</v>
      </c>
      <c r="F128" s="49"/>
      <c r="G128" s="60"/>
      <c r="H128" s="62" t="e">
        <f t="shared" si="1"/>
        <v>#DIV/0!</v>
      </c>
    </row>
    <row r="129" spans="1:8" ht="33.75">
      <c r="A129" s="3" t="s">
        <v>16</v>
      </c>
      <c r="B129" s="22" t="s">
        <v>31</v>
      </c>
      <c r="C129" s="23" t="s">
        <v>63</v>
      </c>
      <c r="D129" s="23" t="s">
        <v>143</v>
      </c>
      <c r="E129" s="23" t="s">
        <v>30</v>
      </c>
      <c r="F129" s="56">
        <v>2000</v>
      </c>
      <c r="G129" s="60">
        <v>0</v>
      </c>
      <c r="H129" s="62">
        <f t="shared" si="1"/>
        <v>0</v>
      </c>
    </row>
    <row r="130" spans="1:8" ht="33.75">
      <c r="A130" s="3" t="s">
        <v>16</v>
      </c>
      <c r="B130" s="22" t="s">
        <v>31</v>
      </c>
      <c r="C130" s="23" t="s">
        <v>63</v>
      </c>
      <c r="D130" s="23" t="s">
        <v>165</v>
      </c>
      <c r="E130" s="23" t="s">
        <v>30</v>
      </c>
      <c r="F130" s="49">
        <v>100</v>
      </c>
      <c r="G130" s="60">
        <v>99.2</v>
      </c>
      <c r="H130" s="62">
        <f t="shared" si="1"/>
        <v>99.2</v>
      </c>
    </row>
    <row r="131" spans="1:8" ht="33.75">
      <c r="A131" s="3" t="s">
        <v>16</v>
      </c>
      <c r="B131" s="22" t="s">
        <v>31</v>
      </c>
      <c r="C131" s="23" t="s">
        <v>63</v>
      </c>
      <c r="D131" s="41" t="s">
        <v>189</v>
      </c>
      <c r="E131" s="23" t="s">
        <v>30</v>
      </c>
      <c r="F131" s="49">
        <v>8600</v>
      </c>
      <c r="G131" s="60">
        <v>0</v>
      </c>
      <c r="H131" s="62">
        <f t="shared" si="1"/>
        <v>0</v>
      </c>
    </row>
    <row r="132" spans="1:8" ht="21">
      <c r="A132" s="4" t="s">
        <v>16</v>
      </c>
      <c r="B132" s="5" t="s">
        <v>66</v>
      </c>
      <c r="C132" s="4" t="s">
        <v>65</v>
      </c>
      <c r="D132" s="4"/>
      <c r="E132" s="4" t="s">
        <v>14</v>
      </c>
      <c r="F132" s="44">
        <f>F133+F139+F141+F137+F135</f>
        <v>8662.630000000001</v>
      </c>
      <c r="G132" s="61">
        <f>G133+G135+G137+G139+G141</f>
        <v>3315.44</v>
      </c>
      <c r="H132" s="62">
        <f t="shared" si="1"/>
        <v>38.272903263789395</v>
      </c>
    </row>
    <row r="133" spans="1:8" ht="31.5">
      <c r="A133" s="4" t="s">
        <v>16</v>
      </c>
      <c r="B133" s="5" t="s">
        <v>68</v>
      </c>
      <c r="C133" s="4" t="s">
        <v>65</v>
      </c>
      <c r="D133" s="4"/>
      <c r="E133" s="4" t="s">
        <v>67</v>
      </c>
      <c r="F133" s="44">
        <f>F134</f>
        <v>3322.14</v>
      </c>
      <c r="G133" s="61">
        <f>G134</f>
        <v>1469.41</v>
      </c>
      <c r="H133" s="62">
        <f t="shared" si="1"/>
        <v>44.230827117460436</v>
      </c>
    </row>
    <row r="134" spans="1:8" ht="22.5">
      <c r="A134" s="3" t="s">
        <v>16</v>
      </c>
      <c r="B134" s="10" t="s">
        <v>68</v>
      </c>
      <c r="C134" s="3" t="s">
        <v>65</v>
      </c>
      <c r="D134" s="3" t="s">
        <v>111</v>
      </c>
      <c r="E134" s="3" t="s">
        <v>67</v>
      </c>
      <c r="F134" s="50">
        <v>3322.14</v>
      </c>
      <c r="G134" s="60">
        <v>1469.41</v>
      </c>
      <c r="H134" s="62">
        <f t="shared" si="1"/>
        <v>44.230827117460436</v>
      </c>
    </row>
    <row r="135" spans="1:8" ht="42">
      <c r="A135" s="4" t="s">
        <v>16</v>
      </c>
      <c r="B135" s="5" t="s">
        <v>108</v>
      </c>
      <c r="C135" s="4" t="s">
        <v>65</v>
      </c>
      <c r="D135" s="4"/>
      <c r="E135" s="4" t="s">
        <v>107</v>
      </c>
      <c r="F135" s="51">
        <f>F136</f>
        <v>1033.28</v>
      </c>
      <c r="G135" s="61">
        <f>G136</f>
        <v>403.88</v>
      </c>
      <c r="H135" s="62">
        <f t="shared" si="1"/>
        <v>39.08717869309384</v>
      </c>
    </row>
    <row r="136" spans="1:8" ht="34.5" customHeight="1">
      <c r="A136" s="3" t="s">
        <v>16</v>
      </c>
      <c r="B136" s="22" t="s">
        <v>108</v>
      </c>
      <c r="C136" s="3" t="s">
        <v>65</v>
      </c>
      <c r="D136" s="3" t="s">
        <v>111</v>
      </c>
      <c r="E136" s="3" t="s">
        <v>107</v>
      </c>
      <c r="F136" s="49">
        <v>1033.28</v>
      </c>
      <c r="G136" s="60">
        <v>403.88</v>
      </c>
      <c r="H136" s="62">
        <f t="shared" si="1"/>
        <v>39.08717869309384</v>
      </c>
    </row>
    <row r="137" spans="1:8" ht="31.5">
      <c r="A137" s="4" t="s">
        <v>16</v>
      </c>
      <c r="B137" s="5" t="s">
        <v>92</v>
      </c>
      <c r="C137" s="4" t="s">
        <v>65</v>
      </c>
      <c r="D137" s="4"/>
      <c r="E137" s="4" t="s">
        <v>91</v>
      </c>
      <c r="F137" s="44">
        <f>F138</f>
        <v>30</v>
      </c>
      <c r="G137" s="61">
        <f>G138</f>
        <v>0</v>
      </c>
      <c r="H137" s="62">
        <f t="shared" si="1"/>
        <v>0</v>
      </c>
    </row>
    <row r="138" spans="1:8" ht="22.5">
      <c r="A138" s="3" t="s">
        <v>16</v>
      </c>
      <c r="B138" s="10" t="s">
        <v>92</v>
      </c>
      <c r="C138" s="3" t="s">
        <v>65</v>
      </c>
      <c r="D138" s="3" t="s">
        <v>111</v>
      </c>
      <c r="E138" s="3" t="s">
        <v>91</v>
      </c>
      <c r="F138" s="46">
        <v>30</v>
      </c>
      <c r="G138" s="60">
        <v>0</v>
      </c>
      <c r="H138" s="62">
        <f t="shared" si="1"/>
        <v>0</v>
      </c>
    </row>
    <row r="139" spans="1:8" ht="31.5">
      <c r="A139" s="4" t="s">
        <v>16</v>
      </c>
      <c r="B139" s="5" t="s">
        <v>31</v>
      </c>
      <c r="C139" s="4" t="s">
        <v>65</v>
      </c>
      <c r="D139" s="4"/>
      <c r="E139" s="4" t="s">
        <v>30</v>
      </c>
      <c r="F139" s="44">
        <f>F140</f>
        <v>4275.21</v>
      </c>
      <c r="G139" s="61">
        <f>G140</f>
        <v>1440.55</v>
      </c>
      <c r="H139" s="62">
        <f t="shared" si="1"/>
        <v>33.695420809738</v>
      </c>
    </row>
    <row r="140" spans="1:8" ht="33.75">
      <c r="A140" s="3" t="s">
        <v>16</v>
      </c>
      <c r="B140" s="10" t="s">
        <v>31</v>
      </c>
      <c r="C140" s="3" t="s">
        <v>65</v>
      </c>
      <c r="D140" s="3" t="s">
        <v>111</v>
      </c>
      <c r="E140" s="3" t="s">
        <v>30</v>
      </c>
      <c r="F140" s="57">
        <v>4275.21</v>
      </c>
      <c r="G140" s="60">
        <v>1440.55</v>
      </c>
      <c r="H140" s="62">
        <f aca="true" t="shared" si="2" ref="H140:H192">G140/F140*100</f>
        <v>33.695420809738</v>
      </c>
    </row>
    <row r="141" spans="1:8" ht="12.75">
      <c r="A141" s="4" t="s">
        <v>16</v>
      </c>
      <c r="B141" s="5" t="s">
        <v>153</v>
      </c>
      <c r="C141" s="4" t="s">
        <v>65</v>
      </c>
      <c r="D141" s="4"/>
      <c r="E141" s="4" t="s">
        <v>166</v>
      </c>
      <c r="F141" s="44">
        <f>F142</f>
        <v>2</v>
      </c>
      <c r="G141" s="61">
        <f>G142</f>
        <v>1.6</v>
      </c>
      <c r="H141" s="62">
        <f t="shared" si="2"/>
        <v>80</v>
      </c>
    </row>
    <row r="142" spans="1:8" ht="12.75">
      <c r="A142" s="3" t="s">
        <v>16</v>
      </c>
      <c r="B142" s="10" t="s">
        <v>90</v>
      </c>
      <c r="C142" s="3" t="s">
        <v>65</v>
      </c>
      <c r="D142" s="3" t="s">
        <v>111</v>
      </c>
      <c r="E142" s="3" t="s">
        <v>166</v>
      </c>
      <c r="F142" s="46">
        <v>2</v>
      </c>
      <c r="G142" s="60">
        <v>1.6</v>
      </c>
      <c r="H142" s="62">
        <f t="shared" si="2"/>
        <v>80</v>
      </c>
    </row>
    <row r="143" spans="1:8" ht="12.75">
      <c r="A143" s="4" t="s">
        <v>16</v>
      </c>
      <c r="B143" s="5" t="s">
        <v>70</v>
      </c>
      <c r="C143" s="4" t="s">
        <v>69</v>
      </c>
      <c r="D143" s="4"/>
      <c r="E143" s="4" t="s">
        <v>14</v>
      </c>
      <c r="F143" s="44">
        <f>F144</f>
        <v>591.99</v>
      </c>
      <c r="G143" s="61">
        <f>G144</f>
        <v>109</v>
      </c>
      <c r="H143" s="62">
        <f t="shared" si="2"/>
        <v>18.41247318366864</v>
      </c>
    </row>
    <row r="144" spans="1:8" ht="12.75">
      <c r="A144" s="4" t="s">
        <v>16</v>
      </c>
      <c r="B144" s="5" t="s">
        <v>72</v>
      </c>
      <c r="C144" s="4" t="s">
        <v>71</v>
      </c>
      <c r="D144" s="4"/>
      <c r="E144" s="4" t="s">
        <v>14</v>
      </c>
      <c r="F144" s="44">
        <f>F145+F147+F149</f>
        <v>591.99</v>
      </c>
      <c r="G144" s="61">
        <f>G145+G147+G149</f>
        <v>109</v>
      </c>
      <c r="H144" s="62">
        <f t="shared" si="2"/>
        <v>18.41247318366864</v>
      </c>
    </row>
    <row r="145" spans="1:8" ht="33.75">
      <c r="A145" s="4" t="s">
        <v>16</v>
      </c>
      <c r="B145" s="28" t="s">
        <v>68</v>
      </c>
      <c r="C145" s="4" t="s">
        <v>71</v>
      </c>
      <c r="D145" s="4"/>
      <c r="E145" s="4" t="s">
        <v>67</v>
      </c>
      <c r="F145" s="44">
        <f>F146</f>
        <v>445.83</v>
      </c>
      <c r="G145" s="61">
        <f>G146</f>
        <v>109</v>
      </c>
      <c r="H145" s="62">
        <f t="shared" si="2"/>
        <v>24.448780925464863</v>
      </c>
    </row>
    <row r="146" spans="1:8" ht="22.5">
      <c r="A146" s="3" t="s">
        <v>16</v>
      </c>
      <c r="B146" s="22" t="s">
        <v>68</v>
      </c>
      <c r="C146" s="23" t="s">
        <v>71</v>
      </c>
      <c r="D146" s="23" t="s">
        <v>156</v>
      </c>
      <c r="E146" s="23" t="s">
        <v>67</v>
      </c>
      <c r="F146" s="48">
        <v>445.83</v>
      </c>
      <c r="G146" s="60">
        <v>109</v>
      </c>
      <c r="H146" s="62">
        <f t="shared" si="2"/>
        <v>24.448780925464863</v>
      </c>
    </row>
    <row r="147" spans="1:8" ht="42">
      <c r="A147" s="4" t="s">
        <v>16</v>
      </c>
      <c r="B147" s="5" t="s">
        <v>108</v>
      </c>
      <c r="C147" s="4" t="s">
        <v>71</v>
      </c>
      <c r="D147" s="23"/>
      <c r="E147" s="27" t="s">
        <v>107</v>
      </c>
      <c r="F147" s="51">
        <f>F148</f>
        <v>135.16</v>
      </c>
      <c r="G147" s="61">
        <f>G148</f>
        <v>0</v>
      </c>
      <c r="H147" s="62">
        <f t="shared" si="2"/>
        <v>0</v>
      </c>
    </row>
    <row r="148" spans="1:8" ht="33" customHeight="1">
      <c r="A148" s="3" t="s">
        <v>16</v>
      </c>
      <c r="B148" s="22" t="s">
        <v>108</v>
      </c>
      <c r="C148" s="23" t="s">
        <v>71</v>
      </c>
      <c r="D148" s="23" t="s">
        <v>156</v>
      </c>
      <c r="E148" s="23" t="s">
        <v>107</v>
      </c>
      <c r="F148" s="48">
        <v>135.16</v>
      </c>
      <c r="G148" s="60">
        <v>0</v>
      </c>
      <c r="H148" s="62">
        <f t="shared" si="2"/>
        <v>0</v>
      </c>
    </row>
    <row r="149" spans="1:8" ht="33" customHeight="1">
      <c r="A149" s="4" t="s">
        <v>16</v>
      </c>
      <c r="B149" s="5" t="s">
        <v>31</v>
      </c>
      <c r="C149" s="4" t="s">
        <v>71</v>
      </c>
      <c r="D149" s="4"/>
      <c r="E149" s="4" t="s">
        <v>30</v>
      </c>
      <c r="F149" s="44">
        <f>F150</f>
        <v>11</v>
      </c>
      <c r="G149" s="61">
        <f>G150</f>
        <v>0</v>
      </c>
      <c r="H149" s="62">
        <f t="shared" si="2"/>
        <v>0</v>
      </c>
    </row>
    <row r="150" spans="1:8" ht="33" customHeight="1">
      <c r="A150" s="3" t="s">
        <v>16</v>
      </c>
      <c r="B150" s="10" t="s">
        <v>31</v>
      </c>
      <c r="C150" s="3" t="s">
        <v>71</v>
      </c>
      <c r="D150" s="23" t="s">
        <v>156</v>
      </c>
      <c r="E150" s="3" t="s">
        <v>30</v>
      </c>
      <c r="F150" s="46">
        <v>11</v>
      </c>
      <c r="G150" s="60">
        <v>0</v>
      </c>
      <c r="H150" s="62">
        <f t="shared" si="2"/>
        <v>0</v>
      </c>
    </row>
    <row r="151" spans="1:8" ht="12.75">
      <c r="A151" s="4" t="s">
        <v>16</v>
      </c>
      <c r="B151" s="5" t="s">
        <v>74</v>
      </c>
      <c r="C151" s="4" t="s">
        <v>73</v>
      </c>
      <c r="D151" s="4"/>
      <c r="E151" s="4" t="s">
        <v>14</v>
      </c>
      <c r="F151" s="44">
        <f>F152</f>
        <v>9509.48</v>
      </c>
      <c r="G151" s="61">
        <f>G152</f>
        <v>3693.69</v>
      </c>
      <c r="H151" s="62">
        <f t="shared" si="2"/>
        <v>38.84218695449173</v>
      </c>
    </row>
    <row r="152" spans="1:8" ht="12.75">
      <c r="A152" s="4" t="s">
        <v>16</v>
      </c>
      <c r="B152" s="5" t="s">
        <v>76</v>
      </c>
      <c r="C152" s="4" t="s">
        <v>75</v>
      </c>
      <c r="D152" s="4"/>
      <c r="E152" s="4" t="s">
        <v>14</v>
      </c>
      <c r="F152" s="44">
        <f>F153+F164+F167+F172</f>
        <v>9509.48</v>
      </c>
      <c r="G152" s="61">
        <f>G153+G164+G167+G172</f>
        <v>3693.69</v>
      </c>
      <c r="H152" s="62">
        <f t="shared" si="2"/>
        <v>38.84218695449173</v>
      </c>
    </row>
    <row r="153" spans="1:8" ht="31.5">
      <c r="A153" s="4" t="s">
        <v>16</v>
      </c>
      <c r="B153" s="5" t="s">
        <v>68</v>
      </c>
      <c r="C153" s="4" t="s">
        <v>75</v>
      </c>
      <c r="D153" s="4"/>
      <c r="E153" s="4" t="s">
        <v>174</v>
      </c>
      <c r="F153" s="44">
        <f>F154+F155+F160+F161+F162+F163</f>
        <v>6182.49</v>
      </c>
      <c r="G153" s="61">
        <f>G154+G155+G160+G161+G162+G163</f>
        <v>2650.5899999999997</v>
      </c>
      <c r="H153" s="62">
        <f t="shared" si="2"/>
        <v>42.87253194101405</v>
      </c>
    </row>
    <row r="154" spans="1:8" ht="22.5">
      <c r="A154" s="23" t="s">
        <v>16</v>
      </c>
      <c r="B154" s="22" t="s">
        <v>68</v>
      </c>
      <c r="C154" s="23" t="s">
        <v>75</v>
      </c>
      <c r="D154" s="23" t="s">
        <v>112</v>
      </c>
      <c r="E154" s="23" t="s">
        <v>174</v>
      </c>
      <c r="F154" s="48">
        <v>3450.44</v>
      </c>
      <c r="G154" s="60">
        <v>1489.76</v>
      </c>
      <c r="H154" s="62">
        <f t="shared" si="2"/>
        <v>43.17594277831233</v>
      </c>
    </row>
    <row r="155" spans="1:8" ht="22.5">
      <c r="A155" s="23" t="s">
        <v>16</v>
      </c>
      <c r="B155" s="22" t="s">
        <v>68</v>
      </c>
      <c r="C155" s="23" t="s">
        <v>75</v>
      </c>
      <c r="D155" s="23" t="s">
        <v>113</v>
      </c>
      <c r="E155" s="23" t="s">
        <v>174</v>
      </c>
      <c r="F155" s="48">
        <v>657.25</v>
      </c>
      <c r="G155" s="60">
        <v>310.35</v>
      </c>
      <c r="H155" s="62">
        <f t="shared" si="2"/>
        <v>47.21947508558387</v>
      </c>
    </row>
    <row r="156" spans="1:8" ht="22.5" hidden="1">
      <c r="A156" s="23" t="s">
        <v>16</v>
      </c>
      <c r="B156" s="22" t="s">
        <v>68</v>
      </c>
      <c r="C156" s="23" t="s">
        <v>75</v>
      </c>
      <c r="D156" s="23" t="s">
        <v>150</v>
      </c>
      <c r="E156" s="23" t="s">
        <v>67</v>
      </c>
      <c r="F156" s="49"/>
      <c r="G156" s="60"/>
      <c r="H156" s="62" t="e">
        <f t="shared" si="2"/>
        <v>#DIV/0!</v>
      </c>
    </row>
    <row r="157" spans="1:8" ht="42" hidden="1">
      <c r="A157" s="4" t="s">
        <v>16</v>
      </c>
      <c r="B157" s="5" t="s">
        <v>78</v>
      </c>
      <c r="C157" s="4" t="s">
        <v>75</v>
      </c>
      <c r="D157" s="4"/>
      <c r="E157" s="4" t="s">
        <v>77</v>
      </c>
      <c r="F157" s="44">
        <f>F158</f>
        <v>0</v>
      </c>
      <c r="G157" s="60"/>
      <c r="H157" s="62" t="e">
        <f t="shared" si="2"/>
        <v>#DIV/0!</v>
      </c>
    </row>
    <row r="158" spans="1:8" ht="45" hidden="1">
      <c r="A158" s="23" t="s">
        <v>16</v>
      </c>
      <c r="B158" s="22" t="s">
        <v>78</v>
      </c>
      <c r="C158" s="23" t="s">
        <v>75</v>
      </c>
      <c r="D158" s="23" t="s">
        <v>112</v>
      </c>
      <c r="E158" s="23" t="s">
        <v>77</v>
      </c>
      <c r="F158" s="49">
        <v>0</v>
      </c>
      <c r="G158" s="60"/>
      <c r="H158" s="62" t="e">
        <f t="shared" si="2"/>
        <v>#DIV/0!</v>
      </c>
    </row>
    <row r="159" spans="1:8" ht="45" hidden="1">
      <c r="A159" s="23" t="s">
        <v>16</v>
      </c>
      <c r="B159" s="22" t="s">
        <v>108</v>
      </c>
      <c r="C159" s="23" t="s">
        <v>75</v>
      </c>
      <c r="D159" s="23" t="s">
        <v>150</v>
      </c>
      <c r="E159" s="23" t="s">
        <v>107</v>
      </c>
      <c r="F159" s="49"/>
      <c r="G159" s="60"/>
      <c r="H159" s="62" t="e">
        <f t="shared" si="2"/>
        <v>#DIV/0!</v>
      </c>
    </row>
    <row r="160" spans="1:8" ht="22.5">
      <c r="A160" s="23" t="s">
        <v>16</v>
      </c>
      <c r="B160" s="22" t="s">
        <v>68</v>
      </c>
      <c r="C160" s="23" t="s">
        <v>75</v>
      </c>
      <c r="D160" s="39" t="s">
        <v>175</v>
      </c>
      <c r="E160" s="23" t="s">
        <v>174</v>
      </c>
      <c r="F160" s="53">
        <v>789.5</v>
      </c>
      <c r="G160" s="60">
        <v>327.85</v>
      </c>
      <c r="H160" s="62">
        <f t="shared" si="2"/>
        <v>41.526282457251426</v>
      </c>
    </row>
    <row r="161" spans="1:8" ht="22.5">
      <c r="A161" s="23" t="s">
        <v>16</v>
      </c>
      <c r="B161" s="22" t="s">
        <v>68</v>
      </c>
      <c r="C161" s="23" t="s">
        <v>75</v>
      </c>
      <c r="D161" s="39" t="s">
        <v>176</v>
      </c>
      <c r="E161" s="23" t="s">
        <v>174</v>
      </c>
      <c r="F161" s="53">
        <v>247.9</v>
      </c>
      <c r="G161" s="60">
        <v>97.39</v>
      </c>
      <c r="H161" s="62">
        <f t="shared" si="2"/>
        <v>39.28600242033078</v>
      </c>
    </row>
    <row r="162" spans="1:8" ht="22.5">
      <c r="A162" s="23" t="s">
        <v>16</v>
      </c>
      <c r="B162" s="22" t="s">
        <v>68</v>
      </c>
      <c r="C162" s="23" t="s">
        <v>75</v>
      </c>
      <c r="D162" s="39" t="s">
        <v>183</v>
      </c>
      <c r="E162" s="23" t="s">
        <v>174</v>
      </c>
      <c r="F162" s="53">
        <v>789.5</v>
      </c>
      <c r="G162" s="60">
        <v>327.85</v>
      </c>
      <c r="H162" s="62">
        <f t="shared" si="2"/>
        <v>41.526282457251426</v>
      </c>
    </row>
    <row r="163" spans="1:8" ht="22.5">
      <c r="A163" s="23" t="s">
        <v>16</v>
      </c>
      <c r="B163" s="22" t="s">
        <v>68</v>
      </c>
      <c r="C163" s="23" t="s">
        <v>75</v>
      </c>
      <c r="D163" s="39" t="s">
        <v>184</v>
      </c>
      <c r="E163" s="23" t="s">
        <v>174</v>
      </c>
      <c r="F163" s="53">
        <v>247.9</v>
      </c>
      <c r="G163" s="60">
        <v>97.39</v>
      </c>
      <c r="H163" s="62">
        <f t="shared" si="2"/>
        <v>39.28600242033078</v>
      </c>
    </row>
    <row r="164" spans="1:8" ht="31.5">
      <c r="A164" s="4" t="s">
        <v>16</v>
      </c>
      <c r="B164" s="5" t="s">
        <v>92</v>
      </c>
      <c r="C164" s="4" t="s">
        <v>75</v>
      </c>
      <c r="D164" s="4"/>
      <c r="E164" s="4" t="s">
        <v>91</v>
      </c>
      <c r="F164" s="44">
        <f>F165+F166</f>
        <v>193.60000000000002</v>
      </c>
      <c r="G164" s="61">
        <f>G165+G166</f>
        <v>66.86</v>
      </c>
      <c r="H164" s="62">
        <f t="shared" si="2"/>
        <v>34.535123966942145</v>
      </c>
    </row>
    <row r="165" spans="1:8" ht="22.5">
      <c r="A165" s="23" t="s">
        <v>16</v>
      </c>
      <c r="B165" s="22" t="s">
        <v>92</v>
      </c>
      <c r="C165" s="23" t="s">
        <v>75</v>
      </c>
      <c r="D165" s="23" t="s">
        <v>112</v>
      </c>
      <c r="E165" s="23" t="s">
        <v>91</v>
      </c>
      <c r="F165" s="48">
        <v>144.74</v>
      </c>
      <c r="G165" s="60">
        <v>44.79</v>
      </c>
      <c r="H165" s="62">
        <f t="shared" si="2"/>
        <v>30.94514301506149</v>
      </c>
    </row>
    <row r="166" spans="1:8" ht="22.5">
      <c r="A166" s="23" t="s">
        <v>93</v>
      </c>
      <c r="B166" s="22" t="s">
        <v>92</v>
      </c>
      <c r="C166" s="23" t="s">
        <v>75</v>
      </c>
      <c r="D166" s="23" t="s">
        <v>113</v>
      </c>
      <c r="E166" s="23" t="s">
        <v>91</v>
      </c>
      <c r="F166" s="49">
        <v>48.86</v>
      </c>
      <c r="G166" s="60">
        <v>22.07</v>
      </c>
      <c r="H166" s="62">
        <f t="shared" si="2"/>
        <v>45.16987310683586</v>
      </c>
    </row>
    <row r="167" spans="1:8" ht="31.5">
      <c r="A167" s="4" t="s">
        <v>16</v>
      </c>
      <c r="B167" s="5" t="s">
        <v>31</v>
      </c>
      <c r="C167" s="4" t="s">
        <v>75</v>
      </c>
      <c r="D167" s="4"/>
      <c r="E167" s="4" t="s">
        <v>30</v>
      </c>
      <c r="F167" s="44">
        <f>SUM(F168:F170)+F171</f>
        <v>3119.3900000000003</v>
      </c>
      <c r="G167" s="61">
        <f>G168+G169+G170+G171</f>
        <v>975.7800000000001</v>
      </c>
      <c r="H167" s="62">
        <f t="shared" si="2"/>
        <v>31.281115859190418</v>
      </c>
    </row>
    <row r="168" spans="1:8" ht="33.75">
      <c r="A168" s="23" t="s">
        <v>16</v>
      </c>
      <c r="B168" s="22" t="s">
        <v>31</v>
      </c>
      <c r="C168" s="23" t="s">
        <v>75</v>
      </c>
      <c r="D168" s="23" t="s">
        <v>112</v>
      </c>
      <c r="E168" s="23" t="s">
        <v>30</v>
      </c>
      <c r="F168" s="48">
        <v>1569.99</v>
      </c>
      <c r="G168" s="60">
        <v>525.58</v>
      </c>
      <c r="H168" s="62">
        <f t="shared" si="2"/>
        <v>33.47664634806591</v>
      </c>
    </row>
    <row r="169" spans="1:8" ht="33.75">
      <c r="A169" s="23" t="s">
        <v>16</v>
      </c>
      <c r="B169" s="22" t="s">
        <v>31</v>
      </c>
      <c r="C169" s="23" t="s">
        <v>75</v>
      </c>
      <c r="D169" s="23" t="s">
        <v>113</v>
      </c>
      <c r="E169" s="23" t="s">
        <v>30</v>
      </c>
      <c r="F169" s="48">
        <v>151.7</v>
      </c>
      <c r="G169" s="60">
        <v>40.31</v>
      </c>
      <c r="H169" s="62">
        <f t="shared" si="2"/>
        <v>26.572181938035598</v>
      </c>
    </row>
    <row r="170" spans="1:8" ht="33.75">
      <c r="A170" s="23" t="s">
        <v>16</v>
      </c>
      <c r="B170" s="22" t="s">
        <v>31</v>
      </c>
      <c r="C170" s="23" t="s">
        <v>75</v>
      </c>
      <c r="D170" s="23" t="s">
        <v>114</v>
      </c>
      <c r="E170" s="23" t="s">
        <v>30</v>
      </c>
      <c r="F170" s="48">
        <v>1197.7</v>
      </c>
      <c r="G170" s="60">
        <v>409.89</v>
      </c>
      <c r="H170" s="62">
        <f t="shared" si="2"/>
        <v>34.22309426400601</v>
      </c>
    </row>
    <row r="171" spans="1:8" ht="33.75">
      <c r="A171" s="23" t="s">
        <v>16</v>
      </c>
      <c r="B171" s="22" t="s">
        <v>31</v>
      </c>
      <c r="C171" s="23" t="s">
        <v>75</v>
      </c>
      <c r="D171" s="23" t="s">
        <v>185</v>
      </c>
      <c r="E171" s="23" t="s">
        <v>30</v>
      </c>
      <c r="F171" s="49">
        <v>200</v>
      </c>
      <c r="G171" s="60">
        <v>0</v>
      </c>
      <c r="H171" s="62">
        <f t="shared" si="2"/>
        <v>0</v>
      </c>
    </row>
    <row r="172" spans="1:8" ht="12.75">
      <c r="A172" s="4" t="s">
        <v>16</v>
      </c>
      <c r="B172" s="5" t="s">
        <v>153</v>
      </c>
      <c r="C172" s="4" t="s">
        <v>75</v>
      </c>
      <c r="D172" s="4"/>
      <c r="E172" s="4" t="s">
        <v>89</v>
      </c>
      <c r="F172" s="44">
        <f>F173</f>
        <v>14</v>
      </c>
      <c r="G172" s="61">
        <f>G173</f>
        <v>0.46</v>
      </c>
      <c r="H172" s="62">
        <f t="shared" si="2"/>
        <v>3.2857142857142856</v>
      </c>
    </row>
    <row r="173" spans="1:8" ht="12.75">
      <c r="A173" s="3" t="s">
        <v>16</v>
      </c>
      <c r="B173" s="10" t="s">
        <v>153</v>
      </c>
      <c r="C173" s="3" t="s">
        <v>75</v>
      </c>
      <c r="D173" s="3" t="s">
        <v>112</v>
      </c>
      <c r="E173" s="3" t="s">
        <v>89</v>
      </c>
      <c r="F173" s="46">
        <v>14</v>
      </c>
      <c r="G173" s="60">
        <v>0.46</v>
      </c>
      <c r="H173" s="62">
        <f t="shared" si="2"/>
        <v>3.2857142857142856</v>
      </c>
    </row>
    <row r="174" spans="1:8" ht="12.75">
      <c r="A174" s="4" t="s">
        <v>16</v>
      </c>
      <c r="B174" s="5" t="s">
        <v>80</v>
      </c>
      <c r="C174" s="4" t="s">
        <v>79</v>
      </c>
      <c r="D174" s="4"/>
      <c r="E174" s="4" t="s">
        <v>14</v>
      </c>
      <c r="F174" s="44">
        <f>F175+F178</f>
        <v>6687.63</v>
      </c>
      <c r="G174" s="61">
        <f>G175+G178</f>
        <v>6176.769999999999</v>
      </c>
      <c r="H174" s="62">
        <f t="shared" si="2"/>
        <v>92.36112045672381</v>
      </c>
    </row>
    <row r="175" spans="1:8" ht="12.75">
      <c r="A175" s="4" t="s">
        <v>16</v>
      </c>
      <c r="B175" s="5" t="s">
        <v>82</v>
      </c>
      <c r="C175" s="4" t="s">
        <v>81</v>
      </c>
      <c r="D175" s="4"/>
      <c r="E175" s="4" t="s">
        <v>14</v>
      </c>
      <c r="F175" s="44">
        <f>F176</f>
        <v>996.3</v>
      </c>
      <c r="G175" s="61">
        <f>G176</f>
        <v>498.15</v>
      </c>
      <c r="H175" s="62">
        <f t="shared" si="2"/>
        <v>50</v>
      </c>
    </row>
    <row r="176" spans="1:8" ht="31.5">
      <c r="A176" s="4" t="s">
        <v>16</v>
      </c>
      <c r="B176" s="5" t="s">
        <v>84</v>
      </c>
      <c r="C176" s="4" t="s">
        <v>81</v>
      </c>
      <c r="D176" s="4"/>
      <c r="E176" s="4" t="s">
        <v>83</v>
      </c>
      <c r="F176" s="44">
        <f>F177</f>
        <v>996.3</v>
      </c>
      <c r="G176" s="61">
        <f>G177</f>
        <v>498.15</v>
      </c>
      <c r="H176" s="62">
        <f t="shared" si="2"/>
        <v>50</v>
      </c>
    </row>
    <row r="177" spans="1:8" ht="33.75">
      <c r="A177" s="3" t="s">
        <v>16</v>
      </c>
      <c r="B177" s="10" t="s">
        <v>84</v>
      </c>
      <c r="C177" s="3" t="s">
        <v>81</v>
      </c>
      <c r="D177" s="3" t="s">
        <v>104</v>
      </c>
      <c r="E177" s="3" t="s">
        <v>83</v>
      </c>
      <c r="F177" s="46">
        <v>996.3</v>
      </c>
      <c r="G177" s="60">
        <v>498.15</v>
      </c>
      <c r="H177" s="62">
        <f t="shared" si="2"/>
        <v>50</v>
      </c>
    </row>
    <row r="178" spans="1:8" ht="12.75">
      <c r="A178" s="4" t="s">
        <v>16</v>
      </c>
      <c r="B178" s="5" t="s">
        <v>180</v>
      </c>
      <c r="C178" s="4" t="s">
        <v>181</v>
      </c>
      <c r="D178" s="4"/>
      <c r="E178" s="4" t="s">
        <v>14</v>
      </c>
      <c r="F178" s="44">
        <f>F179</f>
        <v>5691.33</v>
      </c>
      <c r="G178" s="61">
        <f>G179</f>
        <v>5678.619999999999</v>
      </c>
      <c r="H178" s="62">
        <f t="shared" si="2"/>
        <v>99.77667785912956</v>
      </c>
    </row>
    <row r="179" spans="1:8" ht="12.75">
      <c r="A179" s="31" t="s">
        <v>16</v>
      </c>
      <c r="B179" s="28" t="s">
        <v>109</v>
      </c>
      <c r="C179" s="32" t="s">
        <v>181</v>
      </c>
      <c r="D179" s="32"/>
      <c r="E179" s="32" t="s">
        <v>110</v>
      </c>
      <c r="F179" s="55">
        <f>F180+F181+F182+F183+F184</f>
        <v>5691.33</v>
      </c>
      <c r="G179" s="61">
        <f>G180+G181+G182+G183+G184</f>
        <v>5678.619999999999</v>
      </c>
      <c r="H179" s="62">
        <f t="shared" si="2"/>
        <v>99.77667785912956</v>
      </c>
    </row>
    <row r="180" spans="1:8" ht="12.75">
      <c r="A180" s="23" t="s">
        <v>16</v>
      </c>
      <c r="B180" s="22" t="s">
        <v>191</v>
      </c>
      <c r="C180" s="23" t="s">
        <v>181</v>
      </c>
      <c r="D180" s="23" t="s">
        <v>190</v>
      </c>
      <c r="E180" s="23" t="s">
        <v>192</v>
      </c>
      <c r="F180" s="48">
        <v>2327.35</v>
      </c>
      <c r="G180" s="60">
        <v>2327.35</v>
      </c>
      <c r="H180" s="62">
        <f t="shared" si="2"/>
        <v>100</v>
      </c>
    </row>
    <row r="181" spans="1:8" ht="12.75">
      <c r="A181" s="23" t="s">
        <v>16</v>
      </c>
      <c r="B181" s="22" t="s">
        <v>109</v>
      </c>
      <c r="C181" s="23" t="s">
        <v>181</v>
      </c>
      <c r="D181" s="23" t="s">
        <v>161</v>
      </c>
      <c r="E181" s="23" t="s">
        <v>110</v>
      </c>
      <c r="F181" s="49">
        <v>45.29</v>
      </c>
      <c r="G181" s="60">
        <v>45.29</v>
      </c>
      <c r="H181" s="62">
        <f t="shared" si="2"/>
        <v>100</v>
      </c>
    </row>
    <row r="182" spans="1:8" ht="12.75">
      <c r="A182" s="23" t="s">
        <v>16</v>
      </c>
      <c r="B182" s="22" t="s">
        <v>109</v>
      </c>
      <c r="C182" s="23" t="s">
        <v>181</v>
      </c>
      <c r="D182" s="23" t="s">
        <v>186</v>
      </c>
      <c r="E182" s="23" t="s">
        <v>110</v>
      </c>
      <c r="F182" s="49">
        <v>3225.7</v>
      </c>
      <c r="G182" s="60">
        <v>3212.99</v>
      </c>
      <c r="H182" s="62">
        <f t="shared" si="2"/>
        <v>99.6059769972409</v>
      </c>
    </row>
    <row r="183" spans="1:8" ht="12.75">
      <c r="A183" s="23" t="s">
        <v>16</v>
      </c>
      <c r="B183" s="22" t="s">
        <v>109</v>
      </c>
      <c r="C183" s="23" t="s">
        <v>181</v>
      </c>
      <c r="D183" s="23" t="s">
        <v>188</v>
      </c>
      <c r="E183" s="23" t="s">
        <v>110</v>
      </c>
      <c r="F183" s="49">
        <v>1.29</v>
      </c>
      <c r="G183" s="60">
        <v>1.29</v>
      </c>
      <c r="H183" s="62">
        <f t="shared" si="2"/>
        <v>100</v>
      </c>
    </row>
    <row r="184" spans="1:8" ht="12.75">
      <c r="A184" s="23" t="s">
        <v>16</v>
      </c>
      <c r="B184" s="22" t="s">
        <v>109</v>
      </c>
      <c r="C184" s="23" t="s">
        <v>181</v>
      </c>
      <c r="D184" s="23" t="s">
        <v>187</v>
      </c>
      <c r="E184" s="23" t="s">
        <v>110</v>
      </c>
      <c r="F184" s="49">
        <v>91.7</v>
      </c>
      <c r="G184" s="60">
        <v>91.7</v>
      </c>
      <c r="H184" s="62">
        <f t="shared" si="2"/>
        <v>100</v>
      </c>
    </row>
    <row r="185" spans="1:8" ht="12.75">
      <c r="A185" s="4" t="s">
        <v>16</v>
      </c>
      <c r="B185" s="5" t="s">
        <v>86</v>
      </c>
      <c r="C185" s="4" t="s">
        <v>85</v>
      </c>
      <c r="D185" s="4"/>
      <c r="E185" s="4" t="s">
        <v>14</v>
      </c>
      <c r="F185" s="44">
        <f>F186</f>
        <v>1357.79</v>
      </c>
      <c r="G185" s="61">
        <f>G186</f>
        <v>616.8000000000001</v>
      </c>
      <c r="H185" s="62">
        <f t="shared" si="2"/>
        <v>45.42675966091959</v>
      </c>
    </row>
    <row r="186" spans="1:8" ht="12.75">
      <c r="A186" s="4" t="s">
        <v>16</v>
      </c>
      <c r="B186" s="5" t="s">
        <v>88</v>
      </c>
      <c r="C186" s="4" t="s">
        <v>87</v>
      </c>
      <c r="D186" s="4"/>
      <c r="E186" s="4" t="s">
        <v>14</v>
      </c>
      <c r="F186" s="44">
        <f>F187+F191+F189+F193+F195</f>
        <v>1357.79</v>
      </c>
      <c r="G186" s="61">
        <f>G187+G189+G191</f>
        <v>616.8000000000001</v>
      </c>
      <c r="H186" s="62">
        <f t="shared" si="2"/>
        <v>45.42675966091959</v>
      </c>
    </row>
    <row r="187" spans="1:8" ht="31.5">
      <c r="A187" s="4" t="s">
        <v>16</v>
      </c>
      <c r="B187" s="5" t="s">
        <v>68</v>
      </c>
      <c r="C187" s="4" t="s">
        <v>87</v>
      </c>
      <c r="D187" s="4"/>
      <c r="E187" s="4" t="s">
        <v>67</v>
      </c>
      <c r="F187" s="44">
        <f>F188</f>
        <v>761.64</v>
      </c>
      <c r="G187" s="61">
        <f>G188</f>
        <v>369.05</v>
      </c>
      <c r="H187" s="62">
        <f t="shared" si="2"/>
        <v>48.45465049104564</v>
      </c>
    </row>
    <row r="188" spans="1:8" ht="22.5">
      <c r="A188" s="3" t="s">
        <v>16</v>
      </c>
      <c r="B188" s="10" t="s">
        <v>68</v>
      </c>
      <c r="C188" s="3" t="s">
        <v>87</v>
      </c>
      <c r="D188" s="3" t="s">
        <v>130</v>
      </c>
      <c r="E188" s="3" t="s">
        <v>67</v>
      </c>
      <c r="F188" s="46">
        <v>761.64</v>
      </c>
      <c r="G188" s="60">
        <v>369.05</v>
      </c>
      <c r="H188" s="62">
        <f t="shared" si="2"/>
        <v>48.45465049104564</v>
      </c>
    </row>
    <row r="189" spans="1:8" ht="42">
      <c r="A189" s="4" t="s">
        <v>16</v>
      </c>
      <c r="B189" s="5" t="s">
        <v>108</v>
      </c>
      <c r="C189" s="4" t="s">
        <v>87</v>
      </c>
      <c r="D189" s="4"/>
      <c r="E189" s="4" t="s">
        <v>107</v>
      </c>
      <c r="F189" s="44">
        <f>F190</f>
        <v>230.02</v>
      </c>
      <c r="G189" s="61">
        <f>G190</f>
        <v>94.66</v>
      </c>
      <c r="H189" s="62">
        <f t="shared" si="2"/>
        <v>41.15294322232849</v>
      </c>
    </row>
    <row r="190" spans="1:8" ht="45">
      <c r="A190" s="3" t="s">
        <v>16</v>
      </c>
      <c r="B190" s="22" t="s">
        <v>108</v>
      </c>
      <c r="C190" s="3" t="s">
        <v>87</v>
      </c>
      <c r="D190" s="3" t="s">
        <v>130</v>
      </c>
      <c r="E190" s="3" t="s">
        <v>107</v>
      </c>
      <c r="F190" s="46">
        <v>230.02</v>
      </c>
      <c r="G190" s="60">
        <v>94.66</v>
      </c>
      <c r="H190" s="62">
        <f t="shared" si="2"/>
        <v>41.15294322232849</v>
      </c>
    </row>
    <row r="191" spans="1:8" ht="31.5">
      <c r="A191" s="4" t="s">
        <v>16</v>
      </c>
      <c r="B191" s="5" t="s">
        <v>31</v>
      </c>
      <c r="C191" s="4" t="s">
        <v>87</v>
      </c>
      <c r="D191" s="4"/>
      <c r="E191" s="4" t="s">
        <v>30</v>
      </c>
      <c r="F191" s="44">
        <f>SUM(F192:F192)</f>
        <v>366.13</v>
      </c>
      <c r="G191" s="61">
        <f>G192</f>
        <v>153.09</v>
      </c>
      <c r="H191" s="62">
        <f t="shared" si="2"/>
        <v>41.81301723431568</v>
      </c>
    </row>
    <row r="192" spans="1:8" ht="33.75">
      <c r="A192" s="3" t="s">
        <v>16</v>
      </c>
      <c r="B192" s="22" t="s">
        <v>31</v>
      </c>
      <c r="C192" s="23" t="s">
        <v>87</v>
      </c>
      <c r="D192" s="23" t="s">
        <v>130</v>
      </c>
      <c r="E192" s="23" t="s">
        <v>30</v>
      </c>
      <c r="F192" s="48">
        <v>366.13</v>
      </c>
      <c r="G192" s="60">
        <v>153.09</v>
      </c>
      <c r="H192" s="62">
        <f t="shared" si="2"/>
        <v>41.81301723431568</v>
      </c>
    </row>
    <row r="193" spans="1:6" ht="12.75" hidden="1">
      <c r="A193" s="4" t="s">
        <v>16</v>
      </c>
      <c r="B193" s="5" t="s">
        <v>35</v>
      </c>
      <c r="C193" s="4" t="s">
        <v>87</v>
      </c>
      <c r="D193" s="4"/>
      <c r="E193" s="4" t="s">
        <v>34</v>
      </c>
      <c r="F193" s="6">
        <f>F194</f>
        <v>0</v>
      </c>
    </row>
    <row r="194" spans="1:6" ht="12.75" hidden="1">
      <c r="A194" s="23" t="s">
        <v>16</v>
      </c>
      <c r="B194" s="22" t="s">
        <v>35</v>
      </c>
      <c r="C194" s="23" t="s">
        <v>87</v>
      </c>
      <c r="D194" s="23" t="s">
        <v>130</v>
      </c>
      <c r="E194" s="23" t="s">
        <v>34</v>
      </c>
      <c r="F194" s="24">
        <v>0</v>
      </c>
    </row>
    <row r="195" spans="1:6" ht="42" hidden="1">
      <c r="A195" s="4" t="s">
        <v>16</v>
      </c>
      <c r="B195" s="5" t="s">
        <v>146</v>
      </c>
      <c r="C195" s="4" t="s">
        <v>87</v>
      </c>
      <c r="D195" s="4"/>
      <c r="E195" s="4" t="s">
        <v>135</v>
      </c>
      <c r="F195" s="6">
        <f>SUM(F196:F196)</f>
        <v>0</v>
      </c>
    </row>
    <row r="196" spans="1:6" ht="33.75" hidden="1">
      <c r="A196" s="3" t="s">
        <v>16</v>
      </c>
      <c r="B196" s="22" t="s">
        <v>146</v>
      </c>
      <c r="C196" s="23" t="s">
        <v>87</v>
      </c>
      <c r="D196" s="23" t="s">
        <v>145</v>
      </c>
      <c r="E196" s="23" t="s">
        <v>135</v>
      </c>
      <c r="F196" s="24">
        <v>0</v>
      </c>
    </row>
  </sheetData>
  <sheetProtection/>
  <mergeCells count="10">
    <mergeCell ref="G8:G9"/>
    <mergeCell ref="H8:H9"/>
    <mergeCell ref="C1:H4"/>
    <mergeCell ref="A6:H6"/>
    <mergeCell ref="A5:F5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2018-08-13T14:05:16Z</cp:lastPrinted>
  <dcterms:created xsi:type="dcterms:W3CDTF">1996-10-08T23:32:33Z</dcterms:created>
  <dcterms:modified xsi:type="dcterms:W3CDTF">2018-10-23T08:24:22Z</dcterms:modified>
  <cp:category/>
  <cp:version/>
  <cp:contentType/>
  <cp:contentStatus/>
</cp:coreProperties>
</file>