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7100" windowHeight="11772" tabRatio="353" activeTab="0"/>
  </bookViews>
  <sheets>
    <sheet name="характеристики мкд" sheetId="1" r:id="rId1"/>
    <sheet name="виды работ  (2)" sheetId="2" r:id="rId2"/>
  </sheets>
  <definedNames>
    <definedName name="_xlnm.Print_Area" localSheetId="1">'виды работ  (2)'!$A$4:$Z$15</definedName>
    <definedName name="_xlnm.Print_Area" localSheetId="0">'характеристики мкд'!$A$1:$T$13</definedName>
  </definedNames>
  <calcPr fullCalcOnLoad="1"/>
</workbook>
</file>

<file path=xl/sharedStrings.xml><?xml version="1.0" encoding="utf-8"?>
<sst xmlns="http://schemas.openxmlformats.org/spreadsheetml/2006/main" count="114" uniqueCount="64">
  <si>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</si>
  <si>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</si>
  <si>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</si>
  <si>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</si>
  <si>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</si>
  <si>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</si>
  <si>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</si>
  <si>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</si>
  <si>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</si>
  <si>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</si>
  <si>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</si>
  <si>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</si>
  <si>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</si>
  <si>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</si>
  <si>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</si>
  <si>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</si>
  <si>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</si>
  <si>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</si>
  <si>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</si>
  <si>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</si>
  <si>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</si>
  <si>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</si>
  <si>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</si>
  <si>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</si>
  <si>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</si>
  <si>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</si>
  <si>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</si>
  <si>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Дер. Тихковицы, д. 1</t>
  </si>
  <si>
    <t>Дер. Тихковицы, д. 2</t>
  </si>
  <si>
    <t>Дер. Тихковицы, д. 3</t>
  </si>
  <si>
    <t>Дер. Тихковицы, д. 4</t>
  </si>
  <si>
    <t>х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</si>
  <si>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</si>
  <si>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</si>
  <si>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</si>
  <si>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</si>
  <si>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</si>
  <si>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</si>
  <si>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</si>
  <si>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</si>
  <si>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</si>
  <si>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</si>
  <si>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</si>
  <si>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</si>
  <si>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</si>
  <si>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</si>
  <si>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</si>
  <si>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</si>
  <si>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</si>
  <si>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</si>
  <si>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</si>
  <si>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</si>
  <si>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</si>
  <si>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</si>
  <si>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</si>
  <si>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</si>
  <si>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II. Реестр многоквартирных домов, которые подлежат капитальному ремонту в 2017 году</t>
  </si>
  <si>
    <t>РО</t>
  </si>
  <si>
    <t>Муниципальное образование Большеколпанское сельское поселение</t>
  </si>
  <si>
    <t>30.12.2018</t>
  </si>
  <si>
    <t>Ремонт подъездов</t>
  </si>
  <si>
    <t>Приложение № 1
К постановлению администрации
Большеколпанского сельского поселения 
                                    От 19.01.2018 г. № 14</t>
  </si>
  <si>
    <t>Приложение № 2
К постановлению администрации
Большеколпанского сельского поселения 
                                    От 19.01.2018 г. № 14</t>
  </si>
  <si>
    <t>I. Перечень многоквартирных домов, которые подлежат капитальному ремонту в 2017 году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</si>
</sst>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10" xfId="76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right" vertical="center" indent="1"/>
    </xf>
    <xf numFmtId="3" fontId="7" fillId="33" borderId="11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1" fontId="4" fillId="33" borderId="0" xfId="0" applyNumberFormat="1" applyFont="1" applyFill="1" applyAlignment="1">
      <alignment vertical="center" wrapText="1"/>
    </xf>
    <xf numFmtId="1" fontId="7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right" vertical="center" indent="1"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 vertical="center" wrapText="1"/>
    </xf>
    <xf numFmtId="0" fontId="7" fillId="33" borderId="10" xfId="76" applyFont="1" applyFill="1" applyBorder="1" applyAlignment="1">
      <alignment horizontal="center" vertical="center" textRotation="90" wrapText="1"/>
      <protection/>
    </xf>
    <xf numFmtId="1" fontId="7" fillId="33" borderId="10" xfId="0" applyNumberFormat="1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horizontal="right" vertical="center" wrapText="1"/>
    </xf>
    <xf numFmtId="4" fontId="7" fillId="33" borderId="0" xfId="0" applyNumberFormat="1" applyFont="1" applyFill="1" applyAlignment="1">
      <alignment horizontal="right" vertical="center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</cellXfs>
  <cellStyles count="11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3" xfId="64"/>
    <cellStyle name="Обычный 11" xfId="65"/>
    <cellStyle name="Обычный 12" xfId="66"/>
    <cellStyle name="Обычный 12 2" xfId="67"/>
    <cellStyle name="Обычный 13" xfId="68"/>
    <cellStyle name="Обычный 14" xfId="69"/>
    <cellStyle name="Обычный 14 2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3" xfId="79"/>
    <cellStyle name="Обычный 2 4" xfId="80"/>
    <cellStyle name="Обычный 20" xfId="81"/>
    <cellStyle name="Обычный 21" xfId="82"/>
    <cellStyle name="Обычный 22" xfId="83"/>
    <cellStyle name="Обычный 24" xfId="84"/>
    <cellStyle name="Обычный 3" xfId="85"/>
    <cellStyle name="Обычный 3 2" xfId="86"/>
    <cellStyle name="Обычный 3 2 2" xfId="87"/>
    <cellStyle name="Обычный 3 3" xfId="88"/>
    <cellStyle name="Обычный 3 4" xfId="89"/>
    <cellStyle name="Обычный 3 4 2" xfId="90"/>
    <cellStyle name="Обычный 3 5" xfId="91"/>
    <cellStyle name="Обычный 4" xfId="92"/>
    <cellStyle name="Обычный 4 2" xfId="93"/>
    <cellStyle name="Обычный 4 3" xfId="94"/>
    <cellStyle name="Обычный 4 4" xfId="95"/>
    <cellStyle name="Обычный 4 4 2" xfId="96"/>
    <cellStyle name="Обычный 4 5" xfId="97"/>
    <cellStyle name="Обычный 5" xfId="98"/>
    <cellStyle name="Обычный 5 2" xfId="99"/>
    <cellStyle name="Обычный 6" xfId="100"/>
    <cellStyle name="Обычный 6 2" xfId="101"/>
    <cellStyle name="Обычный 6 3" xfId="102"/>
    <cellStyle name="Обычный 6 4" xfId="103"/>
    <cellStyle name="Обычный 6 4 2" xfId="104"/>
    <cellStyle name="Обычный 6 5" xfId="105"/>
    <cellStyle name="Обычный 7" xfId="106"/>
    <cellStyle name="Обычный 7 2" xfId="107"/>
    <cellStyle name="Обычный 7 3" xfId="108"/>
    <cellStyle name="Обычный 7 4" xfId="109"/>
    <cellStyle name="Обычный 7 4 2" xfId="110"/>
    <cellStyle name="Обычный 7 5" xfId="111"/>
    <cellStyle name="Обычный 8" xfId="112"/>
    <cellStyle name="Обычный 8 2" xfId="113"/>
    <cellStyle name="Обычный 9" xfId="114"/>
    <cellStyle name="Обычный 9 2" xfId="115"/>
    <cellStyle name="Обычный 9 3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Финансовый 2" xfId="126"/>
    <cellStyle name="Финансовый 2 2" xfId="127"/>
    <cellStyle name="Финансовый 3" xfId="128"/>
    <cellStyle name="Финансовый 3 2" xfId="129"/>
    <cellStyle name="Финансовый 4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view="pageBreakPreview" zoomScale="70" zoomScaleNormal="90" zoomScaleSheetLayoutView="70" zoomScalePageLayoutView="0" workbookViewId="0" topLeftCell="A1">
      <pane xSplit="14" ySplit="7" topLeftCell="O8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J20" sqref="J20"/>
    </sheetView>
  </sheetViews>
  <sheetFormatPr defaultColWidth="9.140625" defaultRowHeight="15"/>
  <cols>
    <col min="1" max="1" width="6.8515625" style="16" customWidth="1"/>
    <col min="2" max="2" width="50.00390625" style="16" customWidth="1"/>
    <col min="3" max="3" width="12.28125" style="41" customWidth="1"/>
    <col min="4" max="4" width="9.57421875" style="16" customWidth="1"/>
    <col min="5" max="5" width="15.421875" style="16" customWidth="1"/>
    <col min="6" max="6" width="8.8515625" style="25" customWidth="1"/>
    <col min="7" max="7" width="10.57421875" style="25" customWidth="1"/>
    <col min="8" max="8" width="12.7109375" style="16" customWidth="1"/>
    <col min="9" max="9" width="13.7109375" style="16" customWidth="1"/>
    <col min="10" max="10" width="12.140625" style="16" customWidth="1"/>
    <col min="11" max="11" width="12.00390625" style="25" bestFit="1" customWidth="1"/>
    <col min="12" max="12" width="17.140625" style="16" customWidth="1"/>
    <col min="13" max="15" width="12.00390625" style="16" bestFit="1" customWidth="1"/>
    <col min="16" max="16" width="17.00390625" style="16" customWidth="1"/>
    <col min="17" max="17" width="13.7109375" style="16" customWidth="1"/>
    <col min="18" max="18" width="12.57421875" style="16" customWidth="1"/>
    <col min="19" max="19" width="14.28125" style="16" customWidth="1"/>
    <col min="20" max="20" width="15.28125" style="16" customWidth="1"/>
    <col min="21" max="21" width="18.28125" style="16" customWidth="1"/>
    <col min="22" max="23" width="9.140625" style="16" customWidth="1"/>
    <col min="24" max="24" width="15.28125" style="16" customWidth="1"/>
    <col min="25" max="16384" width="9.140625" style="16" customWidth="1"/>
  </cols>
  <sheetData>
    <row r="1" spans="18:20" ht="60" customHeight="1">
      <c r="R1" s="57" t="s">
        <v>61</v>
      </c>
      <c r="S1" s="57"/>
      <c r="T1" s="57"/>
    </row>
    <row r="2" spans="1:20" s="2" customFormat="1" ht="28.5" customHeight="1">
      <c r="A2" s="1"/>
      <c r="B2" s="3"/>
      <c r="C2" s="42"/>
      <c r="D2" s="61" t="s">
        <v>63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"/>
      <c r="S2" s="1"/>
      <c r="T2" s="1"/>
    </row>
    <row r="3" spans="1:20" s="2" customFormat="1" ht="30" customHeight="1">
      <c r="A3" s="60" t="s">
        <v>1</v>
      </c>
      <c r="B3" s="60" t="s">
        <v>0</v>
      </c>
      <c r="C3" s="62" t="s">
        <v>2</v>
      </c>
      <c r="D3" s="62"/>
      <c r="E3" s="68" t="s">
        <v>3</v>
      </c>
      <c r="F3" s="59" t="s">
        <v>4</v>
      </c>
      <c r="G3" s="59" t="s">
        <v>5</v>
      </c>
      <c r="H3" s="55" t="s">
        <v>6</v>
      </c>
      <c r="I3" s="60" t="s">
        <v>7</v>
      </c>
      <c r="J3" s="60"/>
      <c r="K3" s="67" t="s">
        <v>8</v>
      </c>
      <c r="L3" s="60" t="s">
        <v>9</v>
      </c>
      <c r="M3" s="60"/>
      <c r="N3" s="60"/>
      <c r="O3" s="60"/>
      <c r="P3" s="60"/>
      <c r="Q3" s="58" t="s">
        <v>10</v>
      </c>
      <c r="R3" s="58" t="s">
        <v>11</v>
      </c>
      <c r="S3" s="55" t="s">
        <v>12</v>
      </c>
      <c r="T3" s="55" t="s">
        <v>13</v>
      </c>
    </row>
    <row r="4" spans="1:20" s="2" customFormat="1" ht="15" customHeight="1">
      <c r="A4" s="60"/>
      <c r="B4" s="60"/>
      <c r="C4" s="67" t="s">
        <v>14</v>
      </c>
      <c r="D4" s="55" t="s">
        <v>15</v>
      </c>
      <c r="E4" s="68"/>
      <c r="F4" s="59"/>
      <c r="G4" s="59"/>
      <c r="H4" s="55"/>
      <c r="I4" s="55" t="s">
        <v>16</v>
      </c>
      <c r="J4" s="55" t="s">
        <v>17</v>
      </c>
      <c r="K4" s="67"/>
      <c r="L4" s="55" t="s">
        <v>16</v>
      </c>
      <c r="M4" s="50"/>
      <c r="N4" s="50"/>
      <c r="O4" s="51"/>
      <c r="P4" s="51"/>
      <c r="Q4" s="58"/>
      <c r="R4" s="58"/>
      <c r="S4" s="55"/>
      <c r="T4" s="55"/>
    </row>
    <row r="5" spans="1:20" s="2" customFormat="1" ht="80.25" customHeight="1">
      <c r="A5" s="60"/>
      <c r="B5" s="60"/>
      <c r="C5" s="67"/>
      <c r="D5" s="55"/>
      <c r="E5" s="68"/>
      <c r="F5" s="59"/>
      <c r="G5" s="59"/>
      <c r="H5" s="55"/>
      <c r="I5" s="55"/>
      <c r="J5" s="55"/>
      <c r="K5" s="67"/>
      <c r="L5" s="55"/>
      <c r="M5" s="50" t="s">
        <v>18</v>
      </c>
      <c r="N5" s="50" t="s">
        <v>19</v>
      </c>
      <c r="O5" s="50" t="s">
        <v>20</v>
      </c>
      <c r="P5" s="50" t="s">
        <v>21</v>
      </c>
      <c r="Q5" s="58"/>
      <c r="R5" s="58"/>
      <c r="S5" s="55"/>
      <c r="T5" s="55"/>
    </row>
    <row r="6" spans="1:20" s="2" customFormat="1" ht="15.75" customHeight="1">
      <c r="A6" s="60"/>
      <c r="B6" s="60"/>
      <c r="C6" s="67"/>
      <c r="D6" s="55"/>
      <c r="E6" s="68"/>
      <c r="F6" s="59"/>
      <c r="G6" s="59"/>
      <c r="H6" s="51" t="s">
        <v>22</v>
      </c>
      <c r="I6" s="51" t="s">
        <v>22</v>
      </c>
      <c r="J6" s="51" t="s">
        <v>22</v>
      </c>
      <c r="K6" s="26" t="s">
        <v>23</v>
      </c>
      <c r="L6" s="51" t="s">
        <v>24</v>
      </c>
      <c r="M6" s="51"/>
      <c r="N6" s="51"/>
      <c r="O6" s="51" t="s">
        <v>24</v>
      </c>
      <c r="P6" s="51" t="s">
        <v>24</v>
      </c>
      <c r="Q6" s="4" t="s">
        <v>25</v>
      </c>
      <c r="R6" s="4" t="s">
        <v>25</v>
      </c>
      <c r="S6" s="55"/>
      <c r="T6" s="55"/>
    </row>
    <row r="7" spans="1:20" s="12" customFormat="1" ht="12.75">
      <c r="A7" s="52">
        <v>1</v>
      </c>
      <c r="B7" s="52">
        <v>2</v>
      </c>
      <c r="C7" s="31">
        <v>3</v>
      </c>
      <c r="D7" s="52">
        <v>4</v>
      </c>
      <c r="E7" s="52">
        <v>5</v>
      </c>
      <c r="F7" s="31">
        <v>6</v>
      </c>
      <c r="G7" s="31">
        <v>7</v>
      </c>
      <c r="H7" s="52">
        <v>8</v>
      </c>
      <c r="I7" s="52">
        <v>9</v>
      </c>
      <c r="J7" s="52">
        <v>10</v>
      </c>
      <c r="K7" s="31">
        <v>11</v>
      </c>
      <c r="L7" s="52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  <c r="R7" s="52">
        <v>18</v>
      </c>
      <c r="S7" s="52">
        <v>19</v>
      </c>
      <c r="T7" s="51">
        <v>20</v>
      </c>
    </row>
    <row r="8" spans="1:24" s="15" customFormat="1" ht="15" customHeight="1">
      <c r="A8" s="63" t="s">
        <v>58</v>
      </c>
      <c r="B8" s="64"/>
      <c r="C8" s="64"/>
      <c r="D8" s="64"/>
      <c r="E8" s="6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33"/>
      <c r="X8" s="33"/>
    </row>
    <row r="9" spans="1:24" s="15" customFormat="1" ht="13.5">
      <c r="A9" s="34">
        <v>1</v>
      </c>
      <c r="B9" s="13" t="s">
        <v>27</v>
      </c>
      <c r="C9" s="28">
        <v>1970</v>
      </c>
      <c r="D9" s="27"/>
      <c r="E9" s="51" t="s">
        <v>26</v>
      </c>
      <c r="F9" s="28">
        <v>2</v>
      </c>
      <c r="G9" s="28">
        <v>2</v>
      </c>
      <c r="H9" s="30">
        <v>580.4</v>
      </c>
      <c r="I9" s="30">
        <v>523.1</v>
      </c>
      <c r="J9" s="30">
        <v>252.5</v>
      </c>
      <c r="K9" s="28">
        <v>25</v>
      </c>
      <c r="L9" s="30">
        <f>'виды работ  (2)'!C11</f>
        <v>310800</v>
      </c>
      <c r="M9" s="49">
        <v>0</v>
      </c>
      <c r="N9" s="49">
        <v>0</v>
      </c>
      <c r="O9" s="49">
        <v>0</v>
      </c>
      <c r="P9" s="49">
        <f>L9</f>
        <v>310800</v>
      </c>
      <c r="Q9" s="49">
        <f>L9/H9</f>
        <v>535.4927636113026</v>
      </c>
      <c r="R9" s="49">
        <v>42000</v>
      </c>
      <c r="S9" s="35" t="s">
        <v>59</v>
      </c>
      <c r="T9" s="51" t="s">
        <v>57</v>
      </c>
      <c r="U9" s="33"/>
      <c r="X9" s="33"/>
    </row>
    <row r="10" spans="1:24" s="15" customFormat="1" ht="13.5">
      <c r="A10" s="34">
        <v>2</v>
      </c>
      <c r="B10" s="13" t="s">
        <v>28</v>
      </c>
      <c r="C10" s="28">
        <v>1970</v>
      </c>
      <c r="D10" s="27"/>
      <c r="E10" s="51" t="s">
        <v>26</v>
      </c>
      <c r="F10" s="28">
        <v>2</v>
      </c>
      <c r="G10" s="28">
        <v>2</v>
      </c>
      <c r="H10" s="30">
        <v>566.5</v>
      </c>
      <c r="I10" s="30">
        <v>517</v>
      </c>
      <c r="J10" s="30">
        <v>83.9</v>
      </c>
      <c r="K10" s="28">
        <v>28</v>
      </c>
      <c r="L10" s="30">
        <f>'виды работ  (2)'!C12</f>
        <v>318344</v>
      </c>
      <c r="M10" s="49">
        <v>0</v>
      </c>
      <c r="N10" s="49">
        <v>0</v>
      </c>
      <c r="O10" s="49">
        <v>0</v>
      </c>
      <c r="P10" s="49">
        <f>L10</f>
        <v>318344</v>
      </c>
      <c r="Q10" s="49">
        <f>L10/H10</f>
        <v>561.9488084730804</v>
      </c>
      <c r="R10" s="49">
        <v>42000</v>
      </c>
      <c r="S10" s="35" t="s">
        <v>59</v>
      </c>
      <c r="T10" s="51" t="s">
        <v>57</v>
      </c>
      <c r="U10" s="33"/>
      <c r="X10" s="33"/>
    </row>
    <row r="11" spans="1:24" s="15" customFormat="1" ht="13.5">
      <c r="A11" s="34">
        <f>A10+1</f>
        <v>3</v>
      </c>
      <c r="B11" s="13" t="s">
        <v>29</v>
      </c>
      <c r="C11" s="28">
        <v>1973</v>
      </c>
      <c r="D11" s="27"/>
      <c r="E11" s="51" t="s">
        <v>26</v>
      </c>
      <c r="F11" s="28">
        <v>2</v>
      </c>
      <c r="G11" s="28">
        <v>2</v>
      </c>
      <c r="H11" s="30">
        <v>817</v>
      </c>
      <c r="I11" s="30">
        <v>750.8</v>
      </c>
      <c r="J11" s="30">
        <v>218</v>
      </c>
      <c r="K11" s="28">
        <v>31</v>
      </c>
      <c r="L11" s="30">
        <f>'виды работ  (2)'!C13</f>
        <v>367003</v>
      </c>
      <c r="M11" s="49">
        <v>0</v>
      </c>
      <c r="N11" s="49">
        <v>0</v>
      </c>
      <c r="O11" s="49">
        <v>0</v>
      </c>
      <c r="P11" s="49">
        <f>L11</f>
        <v>367003</v>
      </c>
      <c r="Q11" s="49">
        <f>L11/H11</f>
        <v>449.20807833537333</v>
      </c>
      <c r="R11" s="49">
        <v>42000</v>
      </c>
      <c r="S11" s="35" t="s">
        <v>59</v>
      </c>
      <c r="T11" s="51" t="s">
        <v>57</v>
      </c>
      <c r="U11" s="33"/>
      <c r="X11" s="33"/>
    </row>
    <row r="12" spans="1:24" s="15" customFormat="1" ht="13.5">
      <c r="A12" s="34">
        <f>A11+1</f>
        <v>4</v>
      </c>
      <c r="B12" s="13" t="s">
        <v>30</v>
      </c>
      <c r="C12" s="28">
        <v>1978</v>
      </c>
      <c r="D12" s="27"/>
      <c r="E12" s="51" t="s">
        <v>26</v>
      </c>
      <c r="F12" s="28">
        <v>2</v>
      </c>
      <c r="G12" s="28">
        <v>2</v>
      </c>
      <c r="H12" s="30">
        <v>836.4</v>
      </c>
      <c r="I12" s="30">
        <v>771.8</v>
      </c>
      <c r="J12" s="30">
        <v>148.3</v>
      </c>
      <c r="K12" s="28">
        <v>39</v>
      </c>
      <c r="L12" s="30">
        <f>'виды работ  (2)'!C14</f>
        <v>370544</v>
      </c>
      <c r="M12" s="49">
        <v>0</v>
      </c>
      <c r="N12" s="49">
        <v>0</v>
      </c>
      <c r="O12" s="49">
        <v>0</v>
      </c>
      <c r="P12" s="49">
        <f>L12</f>
        <v>370544</v>
      </c>
      <c r="Q12" s="49">
        <f>L12/H12</f>
        <v>443.0224772835964</v>
      </c>
      <c r="R12" s="49">
        <v>42000</v>
      </c>
      <c r="S12" s="35" t="s">
        <v>59</v>
      </c>
      <c r="T12" s="51" t="s">
        <v>57</v>
      </c>
      <c r="U12" s="33"/>
      <c r="X12" s="33"/>
    </row>
    <row r="13" spans="1:24" s="15" customFormat="1" ht="15" customHeight="1">
      <c r="A13" s="66" t="s">
        <v>55</v>
      </c>
      <c r="B13" s="66"/>
      <c r="C13" s="26" t="s">
        <v>31</v>
      </c>
      <c r="D13" s="36" t="s">
        <v>31</v>
      </c>
      <c r="E13" s="36" t="s">
        <v>31</v>
      </c>
      <c r="F13" s="26" t="s">
        <v>31</v>
      </c>
      <c r="G13" s="26" t="s">
        <v>31</v>
      </c>
      <c r="H13" s="30">
        <f>SUM(H9:H12)</f>
        <v>2800.3</v>
      </c>
      <c r="I13" s="30">
        <f aca="true" t="shared" si="0" ref="I13:P13">SUM(I9:I12)</f>
        <v>2562.7</v>
      </c>
      <c r="J13" s="30">
        <f t="shared" si="0"/>
        <v>702.7</v>
      </c>
      <c r="K13" s="28">
        <f t="shared" si="0"/>
        <v>123</v>
      </c>
      <c r="L13" s="30">
        <f t="shared" si="0"/>
        <v>1366691</v>
      </c>
      <c r="M13" s="30">
        <f t="shared" si="0"/>
        <v>0</v>
      </c>
      <c r="N13" s="30">
        <f t="shared" si="0"/>
        <v>0</v>
      </c>
      <c r="O13" s="30">
        <f t="shared" si="0"/>
        <v>0</v>
      </c>
      <c r="P13" s="30">
        <f t="shared" si="0"/>
        <v>1366691</v>
      </c>
      <c r="Q13" s="49">
        <f>L13/H13</f>
        <v>488.0516373245723</v>
      </c>
      <c r="R13" s="24" t="s">
        <v>31</v>
      </c>
      <c r="S13" s="24" t="s">
        <v>31</v>
      </c>
      <c r="T13" s="24" t="s">
        <v>31</v>
      </c>
      <c r="U13" s="33"/>
      <c r="X13" s="33"/>
    </row>
    <row r="14" spans="3:20" s="32" customFormat="1" ht="13.5">
      <c r="C14" s="43"/>
      <c r="F14" s="21"/>
      <c r="G14" s="21"/>
      <c r="K14" s="21"/>
      <c r="L14" s="33"/>
      <c r="T14" s="33"/>
    </row>
    <row r="15" ht="13.5">
      <c r="L15" s="20"/>
    </row>
  </sheetData>
  <sheetProtection/>
  <mergeCells count="24">
    <mergeCell ref="A8:E8"/>
    <mergeCell ref="A13:B13"/>
    <mergeCell ref="K3:K5"/>
    <mergeCell ref="T3:T6"/>
    <mergeCell ref="Q3:Q5"/>
    <mergeCell ref="C4:C6"/>
    <mergeCell ref="E3:E6"/>
    <mergeCell ref="J4:J5"/>
    <mergeCell ref="F3:F6"/>
    <mergeCell ref="I3:J3"/>
    <mergeCell ref="D2:Q2"/>
    <mergeCell ref="A3:A6"/>
    <mergeCell ref="B3:B6"/>
    <mergeCell ref="C3:D3"/>
    <mergeCell ref="S3:S6"/>
    <mergeCell ref="F8:T8"/>
    <mergeCell ref="R1:T1"/>
    <mergeCell ref="R3:R5"/>
    <mergeCell ref="G3:G6"/>
    <mergeCell ref="D4:D6"/>
    <mergeCell ref="L3:P3"/>
    <mergeCell ref="L4:L5"/>
    <mergeCell ref="I4:I5"/>
    <mergeCell ref="H3:H5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view="pageBreakPreview" zoomScale="65" zoomScaleNormal="90" zoomScaleSheetLayoutView="6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" sqref="A1:Z15"/>
    </sheetView>
  </sheetViews>
  <sheetFormatPr defaultColWidth="9.140625" defaultRowHeight="15"/>
  <cols>
    <col min="1" max="1" width="7.28125" style="6" customWidth="1"/>
    <col min="2" max="2" width="42.8515625" style="6" customWidth="1"/>
    <col min="3" max="3" width="19.28125" style="7" customWidth="1"/>
    <col min="4" max="4" width="17.421875" style="7" customWidth="1"/>
    <col min="5" max="5" width="16.421875" style="7" customWidth="1"/>
    <col min="6" max="6" width="17.7109375" style="7" customWidth="1"/>
    <col min="7" max="7" width="15.57421875" style="7" customWidth="1"/>
    <col min="8" max="8" width="15.7109375" style="7" customWidth="1"/>
    <col min="9" max="9" width="15.8515625" style="7" customWidth="1"/>
    <col min="10" max="10" width="6.57421875" style="7" customWidth="1"/>
    <col min="11" max="11" width="16.140625" style="7" customWidth="1"/>
    <col min="12" max="12" width="14.8515625" style="7" customWidth="1"/>
    <col min="13" max="13" width="15.7109375" style="7" customWidth="1"/>
    <col min="14" max="14" width="12.00390625" style="7" customWidth="1"/>
    <col min="15" max="15" width="14.00390625" style="7" customWidth="1"/>
    <col min="16" max="16" width="11.00390625" style="7" customWidth="1"/>
    <col min="17" max="17" width="16.8515625" style="7" customWidth="1"/>
    <col min="18" max="18" width="9.57421875" style="7" customWidth="1"/>
    <col min="19" max="19" width="15.8515625" style="7" customWidth="1"/>
    <col min="20" max="20" width="11.57421875" style="7" customWidth="1"/>
    <col min="21" max="21" width="13.421875" style="7" customWidth="1"/>
    <col min="22" max="22" width="11.00390625" style="7" customWidth="1"/>
    <col min="23" max="23" width="16.57421875" style="7" customWidth="1"/>
    <col min="24" max="24" width="14.421875" style="7" customWidth="1"/>
    <col min="25" max="25" width="17.28125" style="7" customWidth="1"/>
    <col min="26" max="26" width="15.7109375" style="7" hidden="1" customWidth="1"/>
    <col min="27" max="27" width="17.7109375" style="7" customWidth="1"/>
    <col min="28" max="28" width="10.7109375" style="7" customWidth="1"/>
    <col min="29" max="29" width="7.00390625" style="5" customWidth="1"/>
    <col min="30" max="30" width="29.140625" style="6" customWidth="1"/>
    <col min="31" max="31" width="15.421875" style="6" customWidth="1"/>
    <col min="32" max="32" width="18.7109375" style="6" customWidth="1"/>
    <col min="33" max="33" width="15.00390625" style="6" customWidth="1"/>
    <col min="34" max="34" width="12.8515625" style="6" bestFit="1" customWidth="1"/>
    <col min="35" max="16384" width="9.140625" style="6" customWidth="1"/>
  </cols>
  <sheetData>
    <row r="1" spans="23:25" ht="12.75">
      <c r="W1" s="72" t="s">
        <v>62</v>
      </c>
      <c r="X1" s="73"/>
      <c r="Y1" s="73"/>
    </row>
    <row r="2" spans="23:25" ht="12.75">
      <c r="W2" s="73"/>
      <c r="X2" s="73"/>
      <c r="Y2" s="73"/>
    </row>
    <row r="3" spans="23:25" ht="50.25" customHeight="1">
      <c r="W3" s="73"/>
      <c r="X3" s="73"/>
      <c r="Y3" s="73"/>
    </row>
    <row r="4" spans="1:31" ht="15">
      <c r="A4" s="85" t="s">
        <v>56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54"/>
      <c r="AB4" s="54"/>
      <c r="AD4" s="83"/>
      <c r="AE4" s="84"/>
    </row>
    <row r="5" spans="1:31" ht="12.75" customHeight="1">
      <c r="A5" s="69" t="s">
        <v>32</v>
      </c>
      <c r="B5" s="69" t="s">
        <v>0</v>
      </c>
      <c r="C5" s="69" t="s">
        <v>33</v>
      </c>
      <c r="D5" s="86" t="s">
        <v>34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8"/>
      <c r="AA5" s="44"/>
      <c r="AB5" s="44"/>
      <c r="AD5" s="83"/>
      <c r="AE5" s="84"/>
    </row>
    <row r="6" spans="1:31" ht="12.75" customHeight="1">
      <c r="A6" s="70"/>
      <c r="B6" s="70"/>
      <c r="C6" s="70"/>
      <c r="D6" s="80" t="s">
        <v>35</v>
      </c>
      <c r="E6" s="81"/>
      <c r="F6" s="81"/>
      <c r="G6" s="81"/>
      <c r="H6" s="81"/>
      <c r="I6" s="82"/>
      <c r="J6" s="74" t="s">
        <v>36</v>
      </c>
      <c r="K6" s="75"/>
      <c r="L6" s="74" t="s">
        <v>37</v>
      </c>
      <c r="M6" s="75"/>
      <c r="N6" s="74" t="s">
        <v>38</v>
      </c>
      <c r="O6" s="75"/>
      <c r="P6" s="74" t="s">
        <v>39</v>
      </c>
      <c r="Q6" s="75"/>
      <c r="R6" s="74" t="s">
        <v>40</v>
      </c>
      <c r="S6" s="75"/>
      <c r="T6" s="74" t="s">
        <v>60</v>
      </c>
      <c r="U6" s="75"/>
      <c r="V6" s="74" t="s">
        <v>41</v>
      </c>
      <c r="W6" s="75"/>
      <c r="X6" s="69" t="s">
        <v>42</v>
      </c>
      <c r="Y6" s="69" t="s">
        <v>43</v>
      </c>
      <c r="Z6" s="69" t="s">
        <v>44</v>
      </c>
      <c r="AA6" s="45"/>
      <c r="AB6" s="45"/>
      <c r="AD6" s="83"/>
      <c r="AE6" s="84"/>
    </row>
    <row r="7" spans="1:31" ht="12.75" customHeight="1">
      <c r="A7" s="70"/>
      <c r="B7" s="70"/>
      <c r="C7" s="70"/>
      <c r="D7" s="69" t="s">
        <v>45</v>
      </c>
      <c r="E7" s="80" t="s">
        <v>46</v>
      </c>
      <c r="F7" s="81"/>
      <c r="G7" s="81"/>
      <c r="H7" s="81"/>
      <c r="I7" s="82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0"/>
      <c r="Y7" s="70"/>
      <c r="Z7" s="70"/>
      <c r="AA7" s="45"/>
      <c r="AB7" s="45"/>
      <c r="AD7" s="83"/>
      <c r="AE7" s="84"/>
    </row>
    <row r="8" spans="1:31" ht="60" customHeight="1">
      <c r="A8" s="70"/>
      <c r="B8" s="70"/>
      <c r="C8" s="71"/>
      <c r="D8" s="71"/>
      <c r="E8" s="8" t="s">
        <v>47</v>
      </c>
      <c r="F8" s="8" t="s">
        <v>48</v>
      </c>
      <c r="G8" s="8" t="s">
        <v>49</v>
      </c>
      <c r="H8" s="8" t="s">
        <v>50</v>
      </c>
      <c r="I8" s="8" t="s">
        <v>51</v>
      </c>
      <c r="J8" s="78"/>
      <c r="K8" s="79"/>
      <c r="L8" s="78"/>
      <c r="M8" s="79"/>
      <c r="N8" s="78"/>
      <c r="O8" s="79"/>
      <c r="P8" s="78"/>
      <c r="Q8" s="79"/>
      <c r="R8" s="78"/>
      <c r="S8" s="79"/>
      <c r="T8" s="78"/>
      <c r="U8" s="79"/>
      <c r="V8" s="78"/>
      <c r="W8" s="79"/>
      <c r="X8" s="71"/>
      <c r="Y8" s="71"/>
      <c r="Z8" s="71"/>
      <c r="AA8" s="45"/>
      <c r="AB8" s="45"/>
      <c r="AD8" s="83"/>
      <c r="AE8" s="84"/>
    </row>
    <row r="9" spans="1:29" s="1" customFormat="1" ht="12.75">
      <c r="A9" s="71"/>
      <c r="B9" s="71"/>
      <c r="C9" s="8" t="s">
        <v>24</v>
      </c>
      <c r="D9" s="8" t="s">
        <v>24</v>
      </c>
      <c r="E9" s="8" t="s">
        <v>24</v>
      </c>
      <c r="F9" s="8" t="s">
        <v>24</v>
      </c>
      <c r="G9" s="8" t="s">
        <v>24</v>
      </c>
      <c r="H9" s="8" t="s">
        <v>24</v>
      </c>
      <c r="I9" s="8" t="s">
        <v>24</v>
      </c>
      <c r="J9" s="8" t="s">
        <v>52</v>
      </c>
      <c r="K9" s="8" t="s">
        <v>24</v>
      </c>
      <c r="L9" s="8" t="s">
        <v>53</v>
      </c>
      <c r="M9" s="8" t="s">
        <v>24</v>
      </c>
      <c r="N9" s="8" t="s">
        <v>53</v>
      </c>
      <c r="O9" s="8" t="s">
        <v>24</v>
      </c>
      <c r="P9" s="8" t="s">
        <v>53</v>
      </c>
      <c r="Q9" s="8" t="s">
        <v>24</v>
      </c>
      <c r="R9" s="8" t="s">
        <v>54</v>
      </c>
      <c r="S9" s="8" t="s">
        <v>24</v>
      </c>
      <c r="T9" s="8" t="s">
        <v>54</v>
      </c>
      <c r="U9" s="8" t="s">
        <v>24</v>
      </c>
      <c r="V9" s="8" t="s">
        <v>53</v>
      </c>
      <c r="W9" s="8" t="s">
        <v>24</v>
      </c>
      <c r="X9" s="8" t="s">
        <v>24</v>
      </c>
      <c r="Y9" s="8" t="s">
        <v>24</v>
      </c>
      <c r="Z9" s="8" t="s">
        <v>24</v>
      </c>
      <c r="AA9" s="45"/>
      <c r="AB9" s="45"/>
      <c r="AC9" s="9"/>
    </row>
    <row r="10" spans="1:33" ht="12.75">
      <c r="A10" s="37" t="s">
        <v>58</v>
      </c>
      <c r="B10" s="40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11"/>
      <c r="AC10" s="23"/>
      <c r="AD10" s="10"/>
      <c r="AE10" s="14"/>
      <c r="AF10" s="22"/>
      <c r="AG10" s="22"/>
    </row>
    <row r="11" spans="1:33" ht="12.75">
      <c r="A11" s="18">
        <v>1</v>
      </c>
      <c r="B11" s="48" t="s">
        <v>27</v>
      </c>
      <c r="C11" s="49">
        <f>D11+K11+M11+O11+Q11+S11+W11+X11+Y11+Z11</f>
        <v>310800</v>
      </c>
      <c r="D11" s="36">
        <f>E11+F11+G11+H11+I11</f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6"/>
      <c r="R11" s="53"/>
      <c r="S11" s="53"/>
      <c r="T11" s="53"/>
      <c r="U11" s="53"/>
      <c r="V11" s="53"/>
      <c r="W11" s="53"/>
      <c r="X11" s="53"/>
      <c r="Y11" s="49">
        <f>41188+60068+209544</f>
        <v>310800</v>
      </c>
      <c r="Z11" s="53"/>
      <c r="AA11" s="49"/>
      <c r="AB11" s="19"/>
      <c r="AC11" s="23"/>
      <c r="AD11" s="10"/>
      <c r="AE11" s="14"/>
      <c r="AF11" s="22"/>
      <c r="AG11" s="22"/>
    </row>
    <row r="12" spans="1:33" ht="12.75">
      <c r="A12" s="18">
        <v>2</v>
      </c>
      <c r="B12" s="48" t="s">
        <v>28</v>
      </c>
      <c r="C12" s="49">
        <f>D12+K12+M12+O12+Q12+S12+W12+X12+Y12+Z12</f>
        <v>318344</v>
      </c>
      <c r="D12" s="36">
        <f>E12+F12+G12+H12+I12</f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49">
        <f>43447+61346+213551</f>
        <v>318344</v>
      </c>
      <c r="Z12" s="53"/>
      <c r="AA12" s="49"/>
      <c r="AB12" s="19"/>
      <c r="AC12" s="23"/>
      <c r="AD12" s="10"/>
      <c r="AE12" s="14"/>
      <c r="AF12" s="22"/>
      <c r="AG12" s="22"/>
    </row>
    <row r="13" spans="1:33" ht="12.75">
      <c r="A13" s="18">
        <f>A12+1</f>
        <v>3</v>
      </c>
      <c r="B13" s="48" t="s">
        <v>29</v>
      </c>
      <c r="C13" s="49">
        <f>D13+K13+M13+O13+Q13+S13+W13+X13+Y13+Z13</f>
        <v>367003</v>
      </c>
      <c r="D13" s="36">
        <f>E13+F13+G13+H13+I13</f>
        <v>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49">
        <f>58248+69550+239205</f>
        <v>367003</v>
      </c>
      <c r="Z13" s="53"/>
      <c r="AA13" s="49"/>
      <c r="AB13" s="19"/>
      <c r="AC13" s="23"/>
      <c r="AD13" s="10"/>
      <c r="AE13" s="14"/>
      <c r="AF13" s="22"/>
      <c r="AG13" s="22"/>
    </row>
    <row r="14" spans="1:33" ht="12.75">
      <c r="A14" s="18">
        <f>A13+1</f>
        <v>4</v>
      </c>
      <c r="B14" s="29" t="s">
        <v>30</v>
      </c>
      <c r="C14" s="49">
        <f>D14+K14+M14+O14+Q14+S14+W14+X14+Y14+Z14</f>
        <v>370544</v>
      </c>
      <c r="D14" s="36">
        <f>E14+F14+G14+H14+I14</f>
        <v>0</v>
      </c>
      <c r="E14" s="36"/>
      <c r="F14" s="36"/>
      <c r="G14" s="36"/>
      <c r="H14" s="36"/>
      <c r="I14" s="36"/>
      <c r="J14" s="36"/>
      <c r="K14" s="36"/>
      <c r="L14" s="36"/>
      <c r="M14" s="4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49">
        <f>59314+70149+241081</f>
        <v>370544</v>
      </c>
      <c r="Z14" s="36"/>
      <c r="AA14" s="49"/>
      <c r="AB14" s="46"/>
      <c r="AC14" s="23"/>
      <c r="AD14" s="10"/>
      <c r="AE14" s="14"/>
      <c r="AF14" s="22"/>
      <c r="AG14" s="22"/>
    </row>
    <row r="15" spans="1:33" ht="12.75">
      <c r="A15" s="37" t="s">
        <v>55</v>
      </c>
      <c r="B15" s="10"/>
      <c r="C15" s="36">
        <f>SUM(C11:C14)</f>
        <v>1366691</v>
      </c>
      <c r="D15" s="36">
        <f aca="true" t="shared" si="0" ref="D15:Z15">SUM(D11:D14)</f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  <c r="S15" s="36">
        <f t="shared" si="0"/>
        <v>0</v>
      </c>
      <c r="T15" s="36"/>
      <c r="U15" s="36"/>
      <c r="V15" s="36">
        <f t="shared" si="0"/>
        <v>0</v>
      </c>
      <c r="W15" s="36">
        <f t="shared" si="0"/>
        <v>0</v>
      </c>
      <c r="X15" s="36">
        <f t="shared" si="0"/>
        <v>0</v>
      </c>
      <c r="Y15" s="36">
        <f t="shared" si="0"/>
        <v>1366691</v>
      </c>
      <c r="Z15" s="36">
        <f t="shared" si="0"/>
        <v>0</v>
      </c>
      <c r="AA15" s="36"/>
      <c r="AB15" s="46"/>
      <c r="AC15" s="23"/>
      <c r="AD15" s="10"/>
      <c r="AE15" s="38"/>
      <c r="AF15" s="22"/>
      <c r="AG15" s="22"/>
    </row>
    <row r="17" spans="3:25" ht="12.75">
      <c r="C17" s="17"/>
      <c r="Y17" s="47"/>
    </row>
  </sheetData>
  <sheetProtection/>
  <mergeCells count="21">
    <mergeCell ref="D5:Z5"/>
    <mergeCell ref="J6:K8"/>
    <mergeCell ref="R6:S8"/>
    <mergeCell ref="E7:I7"/>
    <mergeCell ref="T6:U8"/>
    <mergeCell ref="AD4:AD8"/>
    <mergeCell ref="AE4:AE8"/>
    <mergeCell ref="A4:Z4"/>
    <mergeCell ref="A5:A9"/>
    <mergeCell ref="B5:B9"/>
    <mergeCell ref="C5:C8"/>
    <mergeCell ref="Z6:Z8"/>
    <mergeCell ref="W1:Y3"/>
    <mergeCell ref="P6:Q8"/>
    <mergeCell ref="Y6:Y8"/>
    <mergeCell ref="D7:D8"/>
    <mergeCell ref="L6:M8"/>
    <mergeCell ref="D6:I6"/>
    <mergeCell ref="N6:O8"/>
    <mergeCell ref="X6:X8"/>
    <mergeCell ref="V6:W8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2018-01-19T08:13:36Z</dcterms:modified>
  <cp:category/>
  <cp:version/>
  <cp:contentType/>
  <cp:contentStatus/>
</cp:coreProperties>
</file>